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9.2 Шараповское сп\"/>
    </mc:Choice>
  </mc:AlternateContent>
  <bookViews>
    <workbookView xWindow="0" yWindow="0" windowWidth="16380" windowHeight="8196" tabRatio="500"/>
  </bookViews>
  <sheets>
    <sheet name="Приложение №9" sheetId="1" r:id="rId1"/>
  </sheets>
  <definedNames>
    <definedName name="_xlnm._FilterDatabase" localSheetId="0">'Приложение №9'!$13:$72</definedName>
    <definedName name="_xlnm.Print_Titles" localSheetId="0">'Приложение №9'!$13:$13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0" i="1" l="1"/>
  <c r="O70" i="1"/>
  <c r="O69" i="1" s="1"/>
  <c r="N70" i="1"/>
  <c r="N69" i="1" s="1"/>
  <c r="N62" i="1" s="1"/>
  <c r="N61" i="1" s="1"/>
  <c r="M70" i="1"/>
  <c r="L70" i="1"/>
  <c r="K70" i="1"/>
  <c r="K69" i="1" s="1"/>
  <c r="P69" i="1"/>
  <c r="M69" i="1"/>
  <c r="L69" i="1"/>
  <c r="P67" i="1"/>
  <c r="P66" i="1" s="1"/>
  <c r="P62" i="1" s="1"/>
  <c r="P61" i="1" s="1"/>
  <c r="O67" i="1"/>
  <c r="O66" i="1" s="1"/>
  <c r="N67" i="1"/>
  <c r="M67" i="1"/>
  <c r="L67" i="1"/>
  <c r="L66" i="1" s="1"/>
  <c r="L62" i="1" s="1"/>
  <c r="L61" i="1" s="1"/>
  <c r="K67" i="1"/>
  <c r="K66" i="1" s="1"/>
  <c r="N66" i="1"/>
  <c r="M66" i="1"/>
  <c r="P64" i="1"/>
  <c r="O64" i="1"/>
  <c r="O63" i="1" s="1"/>
  <c r="N64" i="1"/>
  <c r="M64" i="1"/>
  <c r="M63" i="1" s="1"/>
  <c r="M62" i="1" s="1"/>
  <c r="M61" i="1" s="1"/>
  <c r="L64" i="1"/>
  <c r="K64" i="1"/>
  <c r="K63" i="1" s="1"/>
  <c r="P63" i="1"/>
  <c r="N63" i="1"/>
  <c r="L63" i="1"/>
  <c r="P59" i="1"/>
  <c r="P58" i="1" s="1"/>
  <c r="P54" i="1" s="1"/>
  <c r="O59" i="1"/>
  <c r="O58" i="1" s="1"/>
  <c r="O54" i="1" s="1"/>
  <c r="N59" i="1"/>
  <c r="M59" i="1"/>
  <c r="L59" i="1"/>
  <c r="K59" i="1"/>
  <c r="K58" i="1" s="1"/>
  <c r="K54" i="1" s="1"/>
  <c r="N58" i="1"/>
  <c r="M58" i="1"/>
  <c r="L58" i="1"/>
  <c r="P56" i="1"/>
  <c r="O56" i="1"/>
  <c r="O55" i="1" s="1"/>
  <c r="N56" i="1"/>
  <c r="M56" i="1"/>
  <c r="M55" i="1" s="1"/>
  <c r="L56" i="1"/>
  <c r="L55" i="1" s="1"/>
  <c r="K56" i="1"/>
  <c r="K55" i="1" s="1"/>
  <c r="P55" i="1"/>
  <c r="N55" i="1"/>
  <c r="N54" i="1" s="1"/>
  <c r="P52" i="1"/>
  <c r="O52" i="1"/>
  <c r="O51" i="1" s="1"/>
  <c r="N52" i="1"/>
  <c r="N51" i="1" s="1"/>
  <c r="M52" i="1"/>
  <c r="M51" i="1" s="1"/>
  <c r="L52" i="1"/>
  <c r="K52" i="1"/>
  <c r="P51" i="1"/>
  <c r="L51" i="1"/>
  <c r="K51" i="1"/>
  <c r="P49" i="1"/>
  <c r="O49" i="1"/>
  <c r="N49" i="1"/>
  <c r="N48" i="1" s="1"/>
  <c r="M49" i="1"/>
  <c r="M48" i="1" s="1"/>
  <c r="L49" i="1"/>
  <c r="L48" i="1" s="1"/>
  <c r="K49" i="1"/>
  <c r="P48" i="1"/>
  <c r="O48" i="1"/>
  <c r="K48" i="1"/>
  <c r="P46" i="1"/>
  <c r="P45" i="1" s="1"/>
  <c r="O46" i="1"/>
  <c r="N46" i="1"/>
  <c r="M46" i="1"/>
  <c r="M45" i="1" s="1"/>
  <c r="L46" i="1"/>
  <c r="L45" i="1" s="1"/>
  <c r="L41" i="1" s="1"/>
  <c r="K46" i="1"/>
  <c r="K45" i="1" s="1"/>
  <c r="O45" i="1"/>
  <c r="N45" i="1"/>
  <c r="P43" i="1"/>
  <c r="P42" i="1" s="1"/>
  <c r="O43" i="1"/>
  <c r="O42" i="1" s="1"/>
  <c r="N43" i="1"/>
  <c r="M43" i="1"/>
  <c r="M42" i="1" s="1"/>
  <c r="L43" i="1"/>
  <c r="K43" i="1"/>
  <c r="K42" i="1" s="1"/>
  <c r="N42" i="1"/>
  <c r="L42" i="1"/>
  <c r="P39" i="1"/>
  <c r="O39" i="1"/>
  <c r="O38" i="1" s="1"/>
  <c r="N39" i="1"/>
  <c r="N37" i="1" s="1"/>
  <c r="M39" i="1"/>
  <c r="M37" i="1" s="1"/>
  <c r="L39" i="1"/>
  <c r="K39" i="1"/>
  <c r="K38" i="1" s="1"/>
  <c r="P38" i="1"/>
  <c r="N38" i="1"/>
  <c r="L38" i="1"/>
  <c r="P37" i="1"/>
  <c r="O37" i="1"/>
  <c r="L37" i="1"/>
  <c r="K37" i="1"/>
  <c r="P35" i="1"/>
  <c r="O35" i="1"/>
  <c r="N35" i="1"/>
  <c r="N34" i="1" s="1"/>
  <c r="M35" i="1"/>
  <c r="M34" i="1" s="1"/>
  <c r="L35" i="1"/>
  <c r="K35" i="1"/>
  <c r="P34" i="1"/>
  <c r="O34" i="1"/>
  <c r="L34" i="1"/>
  <c r="K34" i="1"/>
  <c r="P32" i="1"/>
  <c r="O32" i="1"/>
  <c r="N32" i="1"/>
  <c r="M32" i="1"/>
  <c r="M29" i="1" s="1"/>
  <c r="L32" i="1"/>
  <c r="L29" i="1" s="1"/>
  <c r="L28" i="1" s="1"/>
  <c r="K32" i="1"/>
  <c r="P30" i="1"/>
  <c r="O30" i="1"/>
  <c r="O29" i="1" s="1"/>
  <c r="N30" i="1"/>
  <c r="N29" i="1" s="1"/>
  <c r="M30" i="1"/>
  <c r="L30" i="1"/>
  <c r="K30" i="1"/>
  <c r="K29" i="1" s="1"/>
  <c r="K28" i="1" s="1"/>
  <c r="P29" i="1"/>
  <c r="P28" i="1" s="1"/>
  <c r="P26" i="1"/>
  <c r="P25" i="1" s="1"/>
  <c r="P24" i="1" s="1"/>
  <c r="O26" i="1"/>
  <c r="O25" i="1" s="1"/>
  <c r="O24" i="1" s="1"/>
  <c r="N26" i="1"/>
  <c r="N25" i="1" s="1"/>
  <c r="N24" i="1" s="1"/>
  <c r="M26" i="1"/>
  <c r="M25" i="1" s="1"/>
  <c r="M24" i="1" s="1"/>
  <c r="L26" i="1"/>
  <c r="K26" i="1"/>
  <c r="L25" i="1"/>
  <c r="L24" i="1" s="1"/>
  <c r="K25" i="1"/>
  <c r="K24" i="1" s="1"/>
  <c r="P22" i="1"/>
  <c r="O22" i="1"/>
  <c r="N22" i="1"/>
  <c r="M22" i="1"/>
  <c r="L22" i="1"/>
  <c r="K22" i="1"/>
  <c r="P20" i="1"/>
  <c r="O20" i="1"/>
  <c r="N20" i="1"/>
  <c r="M20" i="1"/>
  <c r="L20" i="1"/>
  <c r="L17" i="1" s="1"/>
  <c r="L16" i="1" s="1"/>
  <c r="K20" i="1"/>
  <c r="P18" i="1"/>
  <c r="O18" i="1"/>
  <c r="N18" i="1"/>
  <c r="M18" i="1"/>
  <c r="M17" i="1" s="1"/>
  <c r="M16" i="1" s="1"/>
  <c r="L18" i="1"/>
  <c r="K18" i="1"/>
  <c r="P17" i="1"/>
  <c r="P16" i="1" s="1"/>
  <c r="N17" i="1"/>
  <c r="N16" i="1" s="1"/>
  <c r="K41" i="1" l="1"/>
  <c r="L54" i="1"/>
  <c r="L15" i="1" s="1"/>
  <c r="L14" i="1" s="1"/>
  <c r="L72" i="1" s="1"/>
  <c r="P15" i="1"/>
  <c r="P14" i="1" s="1"/>
  <c r="P72" i="1" s="1"/>
  <c r="P41" i="1"/>
  <c r="N28" i="1"/>
  <c r="N41" i="1"/>
  <c r="M28" i="1"/>
  <c r="O28" i="1"/>
  <c r="K17" i="1"/>
  <c r="K16" i="1" s="1"/>
  <c r="K15" i="1" s="1"/>
  <c r="K14" i="1" s="1"/>
  <c r="K72" i="1" s="1"/>
  <c r="M38" i="1"/>
  <c r="O41" i="1"/>
  <c r="M54" i="1"/>
  <c r="O17" i="1"/>
  <c r="O16" i="1" s="1"/>
  <c r="O15" i="1" s="1"/>
  <c r="N15" i="1"/>
  <c r="N14" i="1" s="1"/>
  <c r="N72" i="1" s="1"/>
  <c r="M41" i="1"/>
  <c r="M15" i="1" s="1"/>
  <c r="M14" i="1" s="1"/>
  <c r="M72" i="1" s="1"/>
  <c r="K62" i="1"/>
  <c r="K61" i="1" s="1"/>
  <c r="O62" i="1"/>
  <c r="O61" i="1" s="1"/>
  <c r="O14" i="1" s="1"/>
  <c r="O72" i="1" s="1"/>
</calcChain>
</file>

<file path=xl/sharedStrings.xml><?xml version="1.0" encoding="utf-8"?>
<sst xmlns="http://schemas.openxmlformats.org/spreadsheetml/2006/main" count="140" uniqueCount="78">
  <si>
    <t>Приложение № 4
к Решению Совета Марьяновского района от 26.12.2024  года  № 19/2 "О внесении изменений в Решение Совета Шараповского сельского поселения от 19.12.2023 года  № 56/10 "О бюджете Шараповского сельского поселения Марьяновского муниципального района Омской области на 2024 год и на плановый период 2025 и 2026 годов"</t>
  </si>
  <si>
    <t>Приложение № 5</t>
  </si>
  <si>
    <t>РАСПРЕДЕЛЕНИЕ</t>
  </si>
  <si>
    <t>бюджетных ассигнований местного бюджета по целевым статьям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</si>
  <si>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</si>
  <si>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</si>
  <si>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</si>
  <si>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</si>
  <si>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</si>
  <si>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</si>
  <si>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</si>
  <si>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</si>
  <si>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2025год</t>
  </si>
  <si>
    <t>2026 год</t>
  </si>
  <si>
    <t>Целевая статья</t>
  </si>
  <si>
    <t>Вид рас-хо-дов</t>
  </si>
  <si>
    <t>Всего</t>
  </si>
  <si>
    <t>в том числе 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</si>
  <si>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</si>
  <si>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</si>
  <si>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</si>
  <si>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</si>
  <si>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</si>
  <si>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</si>
  <si>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</si>
  <si>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</si>
  <si>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</si>
  <si>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</si>
  <si>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</si>
  <si>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</si>
  <si>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</si>
  <si>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</si>
  <si>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</si>
  <si>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</si>
  <si>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</si>
  <si>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</si>
  <si>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</si>
  <si>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</si>
  <si>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</si>
  <si>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</si>
  <si>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</si>
  <si>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</si>
  <si>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</si>
  <si>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</si>
  <si>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</si>
  <si>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Доплаты к пенсиям муниципальных служащих</t>
  </si>
  <si>
    <t>0310420010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</si>
  <si>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</si>
  <si>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</si>
  <si>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</si>
  <si>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</si>
  <si>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Межбюджетные трансферты на содержание автомобильных дорог общего значения</t>
  </si>
  <si>
    <t>0318110060</t>
  </si>
  <si>
    <t>Закупка товаров, работ и услуг в целях капитального ремонта государственного (муниципального) имущества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</si>
  <si>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</si>
  <si>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</si>
  <si>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>Обеспечение расходов по теплоснабжению</t>
  </si>
  <si>
    <t>0318110095</t>
  </si>
  <si>
    <t>Межбюджетные трансферты за счет средств резервного фонда</t>
  </si>
  <si>
    <t>0318119970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</si>
  <si>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</si>
  <si>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</si>
  <si>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</si>
  <si>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0319120100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</si>
  <si>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</si>
  <si>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</si>
  <si>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</si>
  <si>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</si>
  <si>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</si>
  <si>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</si>
  <si>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</si>
  <si>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</si>
  <si>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</si>
  <si>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Субсидии местным бюджетам на обустройство пешеходных переходов вблизи школ и других учебных заведений в соответствии с требованиями национальных стандартов Российской Федерации</t>
  </si>
  <si>
    <t>0340370170</t>
  </si>
  <si>
    <t>Обустройство пешеходных переходов вблизи школ и других учебных заведений в соответствии с требованиями национальных стандартов Российской Федерации</t>
  </si>
  <si>
    <t>03403S0170</t>
  </si>
  <si>
    <t>к решению Совета Шараповского сельского поселения Марьяновского муниципального района Омской области от 19.12.2023 года  № 56/10 "О бюджете Шараповского сельского поселения Марьяновского муниципального района Омской области 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</si>
</sst>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right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vertical="top" wrapText="1"/>
      <protection hidden="1"/>
    </xf>
    <xf numFmtId="4" fontId="4" fillId="0" borderId="3" xfId="1" applyNumberFormat="1" applyFont="1" applyBorder="1" applyAlignment="1" applyProtection="1">
      <alignment horizontal="center" vertical="center" wrapText="1"/>
      <protection hidden="1"/>
    </xf>
    <xf numFmtId="0" fontId="5" fillId="0" borderId="12" xfId="1" applyFont="1" applyBorder="1" applyProtection="1">
      <protection hidden="1"/>
    </xf>
    <xf numFmtId="1" fontId="4" fillId="0" borderId="10" xfId="1" applyNumberFormat="1" applyFont="1" applyBorder="1" applyAlignment="1" applyProtection="1">
      <alignment horizontal="center" vertical="center"/>
      <protection hidden="1"/>
    </xf>
    <xf numFmtId="0" fontId="4" fillId="0" borderId="10" xfId="1" applyFont="1" applyBorder="1" applyAlignment="1" applyProtection="1">
      <alignment horizontal="left" vertical="top" wrapText="1"/>
      <protection hidden="1"/>
    </xf>
    <xf numFmtId="0" fontId="4" fillId="0" borderId="10" xfId="1" applyFont="1" applyBorder="1" applyAlignment="1" applyProtection="1">
      <alignment horizontal="center" vertical="center"/>
      <protection hidden="1"/>
    </xf>
    <xf numFmtId="4" fontId="4" fillId="0" borderId="3" xfId="1" applyNumberFormat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left" vertical="top" wrapText="1"/>
      <protection hidden="1"/>
    </xf>
    <xf numFmtId="0" fontId="4" fillId="0" borderId="10" xfId="1" applyFont="1" applyBorder="1" applyAlignment="1" applyProtection="1">
      <alignment vertical="top" wrapText="1"/>
      <protection hidden="1"/>
    </xf>
    <xf numFmtId="0" fontId="4" fillId="0" borderId="3" xfId="1" applyFont="1" applyBorder="1" applyAlignment="1" applyProtection="1">
      <alignment horizontal="justify" vertical="center" wrapText="1"/>
      <protection hidden="1"/>
    </xf>
    <xf numFmtId="0" fontId="4" fillId="0" borderId="3" xfId="1" applyFont="1" applyBorder="1" applyAlignment="1" applyProtection="1">
      <alignment vertical="center" wrapText="1"/>
      <protection hidden="1"/>
    </xf>
    <xf numFmtId="0" fontId="5" fillId="0" borderId="0" xfId="1" applyFont="1" applyBorder="1" applyProtection="1">
      <protection hidden="1"/>
    </xf>
    <xf numFmtId="1" fontId="4" fillId="0" borderId="13" xfId="1" applyNumberFormat="1" applyFont="1" applyBorder="1" applyAlignment="1" applyProtection="1">
      <alignment horizontal="center" vertical="center"/>
      <protection hidden="1"/>
    </xf>
    <xf numFmtId="4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/>
      <protection hidden="1"/>
    </xf>
    <xf numFmtId="0" fontId="4" fillId="0" borderId="5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7" xfId="1" applyFont="1" applyBorder="1" applyAlignment="1" applyProtection="1">
      <alignment horizontal="center" vertical="center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49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2"/>
  <sheetViews>
    <sheetView showGridLines="0" tabSelected="1" view="pageBreakPreview" zoomScale="60" zoomScaleNormal="100" workbookViewId="0">
      <selection activeCell="A14" sqref="A14:XFD71"/>
    </sheetView>
  </sheetViews>
  <sheetFormatPr defaultColWidth="8.90625" defaultRowHeight="18" x14ac:dyDescent="0.35"/>
  <cols>
    <col min="1" max="1" width="0.453125" style="1" customWidth="1"/>
    <col min="2" max="2" width="4.08984375" style="1" customWidth="1"/>
    <col min="3" max="3" width="52.1796875" style="1" customWidth="1"/>
    <col min="4" max="4" width="2.81640625" style="1" customWidth="1"/>
    <col min="5" max="5" width="1.81640625" style="1" customWidth="1"/>
    <col min="6" max="6" width="2.36328125" style="1" customWidth="1"/>
    <col min="7" max="7" width="1.81640625" style="2" customWidth="1"/>
    <col min="8" max="8" width="3.453125" style="1" customWidth="1"/>
    <col min="9" max="9" width="1.81640625" style="1" customWidth="1"/>
    <col min="10" max="10" width="4.81640625" style="1" customWidth="1"/>
    <col min="11" max="12" width="16" style="1" customWidth="1"/>
    <col min="13" max="13" width="15.54296875" style="1" customWidth="1"/>
    <col min="14" max="14" width="12.81640625" style="1" customWidth="1"/>
    <col min="15" max="15" width="12.90625" style="1" customWidth="1"/>
    <col min="16" max="16" width="12.54296875" style="1" customWidth="1"/>
    <col min="17" max="1024" width="8.90625" style="1"/>
  </cols>
  <sheetData>
    <row r="1" spans="1:16" ht="117.15" customHeight="1" x14ac:dyDescent="0.35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4" t="s">
        <v>0</v>
      </c>
      <c r="N1" s="34"/>
      <c r="O1" s="34"/>
      <c r="P1" s="34"/>
    </row>
    <row r="2" spans="1:16" ht="17.399999999999999" customHeight="1" x14ac:dyDescent="0.35">
      <c r="A2" s="3"/>
      <c r="B2" s="3"/>
      <c r="C2" s="3"/>
      <c r="D2" s="3"/>
      <c r="E2" s="3"/>
      <c r="F2" s="3"/>
      <c r="G2" s="4"/>
      <c r="H2" s="3"/>
      <c r="I2" s="3"/>
      <c r="J2" s="3"/>
      <c r="K2" s="3"/>
      <c r="L2" s="3"/>
      <c r="M2" s="5"/>
      <c r="N2" s="34" t="s">
        <v>1</v>
      </c>
      <c r="O2" s="34"/>
      <c r="P2" s="34"/>
    </row>
    <row r="3" spans="1:16" ht="87.45" customHeight="1" x14ac:dyDescent="0.35">
      <c r="A3" s="3"/>
      <c r="B3" s="3"/>
      <c r="C3" s="3"/>
      <c r="D3" s="3"/>
      <c r="E3" s="3"/>
      <c r="F3" s="3"/>
      <c r="G3" s="4"/>
      <c r="H3" s="6"/>
      <c r="I3" s="6"/>
      <c r="M3" s="35" t="s">
        <v>77</v>
      </c>
      <c r="N3" s="35"/>
      <c r="O3" s="35"/>
      <c r="P3" s="35"/>
    </row>
    <row r="4" spans="1:16" ht="20.25" customHeight="1" x14ac:dyDescent="0.35">
      <c r="A4" s="7"/>
      <c r="B4" s="36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ht="20.25" customHeight="1" x14ac:dyDescent="0.35">
      <c r="A5" s="7"/>
      <c r="B5" s="36" t="s">
        <v>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19.5" customHeight="1" x14ac:dyDescent="0.35">
      <c r="A6" s="7"/>
      <c r="B6" s="36" t="s">
        <v>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ht="21" customHeight="1" x14ac:dyDescent="0.35">
      <c r="A7" s="7"/>
      <c r="B7" s="36" t="s">
        <v>5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24" customHeight="1" x14ac:dyDescent="0.35">
      <c r="A8" s="7"/>
      <c r="B8" s="36" t="s">
        <v>6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36" customHeight="1" x14ac:dyDescent="0.3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ht="19.5" customHeight="1" x14ac:dyDescent="0.35">
      <c r="A10" s="3"/>
      <c r="B10" s="37" t="s">
        <v>7</v>
      </c>
      <c r="C10" s="38" t="s">
        <v>8</v>
      </c>
      <c r="D10" s="39" t="s">
        <v>9</v>
      </c>
      <c r="E10" s="39"/>
      <c r="F10" s="39"/>
      <c r="G10" s="39"/>
      <c r="H10" s="39"/>
      <c r="I10" s="39"/>
      <c r="J10" s="39"/>
      <c r="K10" s="40" t="s">
        <v>10</v>
      </c>
      <c r="L10" s="40"/>
      <c r="M10" s="40"/>
      <c r="N10" s="40"/>
      <c r="O10" s="40"/>
      <c r="P10" s="40"/>
    </row>
    <row r="11" spans="1:16" ht="78.75" customHeight="1" x14ac:dyDescent="0.35">
      <c r="A11" s="3"/>
      <c r="B11" s="37"/>
      <c r="C11" s="38"/>
      <c r="D11" s="39"/>
      <c r="E11" s="39"/>
      <c r="F11" s="39"/>
      <c r="G11" s="39"/>
      <c r="H11" s="39"/>
      <c r="I11" s="39"/>
      <c r="J11" s="39"/>
      <c r="K11" s="41" t="s">
        <v>11</v>
      </c>
      <c r="L11" s="41"/>
      <c r="M11" s="42" t="s">
        <v>12</v>
      </c>
      <c r="N11" s="42"/>
      <c r="O11" s="43" t="s">
        <v>13</v>
      </c>
      <c r="P11" s="43"/>
    </row>
    <row r="12" spans="1:16" ht="146.25" customHeight="1" x14ac:dyDescent="0.35">
      <c r="A12" s="11"/>
      <c r="B12" s="37"/>
      <c r="C12" s="38"/>
      <c r="D12" s="44" t="s">
        <v>14</v>
      </c>
      <c r="E12" s="44"/>
      <c r="F12" s="44"/>
      <c r="G12" s="44"/>
      <c r="H12" s="44"/>
      <c r="I12" s="44"/>
      <c r="J12" s="12" t="s">
        <v>15</v>
      </c>
      <c r="K12" s="13" t="s">
        <v>16</v>
      </c>
      <c r="L12" s="9" t="s">
        <v>17</v>
      </c>
      <c r="M12" s="13" t="s">
        <v>16</v>
      </c>
      <c r="N12" s="12" t="s">
        <v>17</v>
      </c>
      <c r="O12" s="13" t="s">
        <v>16</v>
      </c>
      <c r="P12" s="12" t="s">
        <v>17</v>
      </c>
    </row>
    <row r="13" spans="1:16" ht="19.5" customHeight="1" x14ac:dyDescent="0.35">
      <c r="A13" s="11"/>
      <c r="B13" s="10">
        <v>1</v>
      </c>
      <c r="C13" s="14">
        <v>2</v>
      </c>
      <c r="D13" s="15"/>
      <c r="E13" s="16"/>
      <c r="F13" s="17">
        <v>3</v>
      </c>
      <c r="G13" s="16"/>
      <c r="H13" s="16"/>
      <c r="I13" s="18"/>
      <c r="J13" s="10">
        <v>4</v>
      </c>
      <c r="K13" s="10">
        <v>5</v>
      </c>
      <c r="L13" s="10">
        <v>6</v>
      </c>
      <c r="M13" s="14">
        <v>7</v>
      </c>
      <c r="N13" s="14">
        <v>8</v>
      </c>
      <c r="O13" s="14">
        <v>9</v>
      </c>
      <c r="P13" s="14">
        <v>10</v>
      </c>
    </row>
    <row r="14" spans="1:16" ht="54" x14ac:dyDescent="0.35">
      <c r="A14" s="11"/>
      <c r="B14" s="15">
        <v>1</v>
      </c>
      <c r="C14" s="19" t="s">
        <v>18</v>
      </c>
      <c r="D14" s="45" t="s">
        <v>19</v>
      </c>
      <c r="E14" s="45"/>
      <c r="F14" s="45"/>
      <c r="G14" s="45"/>
      <c r="H14" s="45"/>
      <c r="I14" s="45"/>
      <c r="J14" s="15"/>
      <c r="K14" s="20">
        <f t="shared" ref="K14:P14" si="0">SUM(K15,K61)</f>
        <v>14805160.789999999</v>
      </c>
      <c r="L14" s="20">
        <f t="shared" si="0"/>
        <v>5244187.82</v>
      </c>
      <c r="M14" s="20">
        <f t="shared" si="0"/>
        <v>7760196.9000000004</v>
      </c>
      <c r="N14" s="20">
        <f t="shared" si="0"/>
        <v>3244235.92</v>
      </c>
      <c r="O14" s="20">
        <f t="shared" si="0"/>
        <v>7710984.9199999999</v>
      </c>
      <c r="P14" s="20">
        <f t="shared" si="0"/>
        <v>3265943.92</v>
      </c>
    </row>
    <row r="15" spans="1:16" ht="54" x14ac:dyDescent="0.35">
      <c r="A15" s="11"/>
      <c r="B15" s="15"/>
      <c r="C15" s="19" t="s">
        <v>20</v>
      </c>
      <c r="D15" s="45" t="s">
        <v>21</v>
      </c>
      <c r="E15" s="45"/>
      <c r="F15" s="45"/>
      <c r="G15" s="45"/>
      <c r="H15" s="45"/>
      <c r="I15" s="45"/>
      <c r="J15" s="15"/>
      <c r="K15" s="20">
        <f t="shared" ref="K15:P15" si="1">SUM(K16,K24,K28,K37,K54,K41)</f>
        <v>12075064.199999999</v>
      </c>
      <c r="L15" s="20">
        <f t="shared" si="1"/>
        <v>4249804.71</v>
      </c>
      <c r="M15" s="20">
        <f t="shared" si="1"/>
        <v>6795359.9000000004</v>
      </c>
      <c r="N15" s="20">
        <f t="shared" si="1"/>
        <v>3244235.92</v>
      </c>
      <c r="O15" s="20">
        <f t="shared" si="1"/>
        <v>6782282.9199999999</v>
      </c>
      <c r="P15" s="20">
        <f t="shared" si="1"/>
        <v>3265943.92</v>
      </c>
    </row>
    <row r="16" spans="1:16" ht="36" x14ac:dyDescent="0.35">
      <c r="A16" s="11"/>
      <c r="B16" s="15"/>
      <c r="C16" s="19" t="s">
        <v>22</v>
      </c>
      <c r="D16" s="45" t="s">
        <v>23</v>
      </c>
      <c r="E16" s="45"/>
      <c r="F16" s="45"/>
      <c r="G16" s="45"/>
      <c r="H16" s="45"/>
      <c r="I16" s="45"/>
      <c r="J16" s="15"/>
      <c r="K16" s="20">
        <f t="shared" ref="K16:P16" si="2">K17</f>
        <v>3660932.3499999996</v>
      </c>
      <c r="L16" s="20">
        <f t="shared" si="2"/>
        <v>0</v>
      </c>
      <c r="M16" s="20">
        <f t="shared" si="2"/>
        <v>2022195.28</v>
      </c>
      <c r="N16" s="20">
        <f t="shared" si="2"/>
        <v>0</v>
      </c>
      <c r="O16" s="20">
        <f t="shared" si="2"/>
        <v>2022695.28</v>
      </c>
      <c r="P16" s="20">
        <f t="shared" si="2"/>
        <v>0</v>
      </c>
    </row>
    <row r="17" spans="1:16" ht="36" x14ac:dyDescent="0.35">
      <c r="A17" s="21"/>
      <c r="B17" s="22"/>
      <c r="C17" s="23" t="s">
        <v>24</v>
      </c>
      <c r="D17" s="45" t="s">
        <v>25</v>
      </c>
      <c r="E17" s="45"/>
      <c r="F17" s="45"/>
      <c r="G17" s="45"/>
      <c r="H17" s="45"/>
      <c r="I17" s="45"/>
      <c r="J17" s="24"/>
      <c r="K17" s="25">
        <f t="shared" ref="K17:P17" si="3">SUM(K18,K20,K22)</f>
        <v>3660932.3499999996</v>
      </c>
      <c r="L17" s="25">
        <f t="shared" si="3"/>
        <v>0</v>
      </c>
      <c r="M17" s="25">
        <f t="shared" si="3"/>
        <v>2022195.28</v>
      </c>
      <c r="N17" s="25">
        <f t="shared" si="3"/>
        <v>0</v>
      </c>
      <c r="O17" s="25">
        <f t="shared" si="3"/>
        <v>2022695.28</v>
      </c>
      <c r="P17" s="25">
        <f t="shared" si="3"/>
        <v>0</v>
      </c>
    </row>
    <row r="18" spans="1:16" ht="90" x14ac:dyDescent="0.35">
      <c r="A18" s="21"/>
      <c r="B18" s="22"/>
      <c r="C18" s="19" t="s">
        <v>26</v>
      </c>
      <c r="D18" s="45" t="s">
        <v>25</v>
      </c>
      <c r="E18" s="45"/>
      <c r="F18" s="45"/>
      <c r="G18" s="45"/>
      <c r="H18" s="45"/>
      <c r="I18" s="45"/>
      <c r="J18" s="24">
        <v>100</v>
      </c>
      <c r="K18" s="25">
        <f t="shared" ref="K18:P18" si="4">K19</f>
        <v>2824461.15</v>
      </c>
      <c r="L18" s="25">
        <f t="shared" si="4"/>
        <v>0</v>
      </c>
      <c r="M18" s="25">
        <f t="shared" si="4"/>
        <v>1564482.6</v>
      </c>
      <c r="N18" s="25">
        <f t="shared" si="4"/>
        <v>0</v>
      </c>
      <c r="O18" s="25">
        <f t="shared" si="4"/>
        <v>1564482.6</v>
      </c>
      <c r="P18" s="25">
        <f t="shared" si="4"/>
        <v>0</v>
      </c>
    </row>
    <row r="19" spans="1:16" ht="36" x14ac:dyDescent="0.35">
      <c r="A19" s="21"/>
      <c r="B19" s="22"/>
      <c r="C19" s="19" t="s">
        <v>27</v>
      </c>
      <c r="D19" s="45" t="s">
        <v>25</v>
      </c>
      <c r="E19" s="45"/>
      <c r="F19" s="45"/>
      <c r="G19" s="45"/>
      <c r="H19" s="45"/>
      <c r="I19" s="45"/>
      <c r="J19" s="24">
        <v>120</v>
      </c>
      <c r="K19" s="25">
        <v>2824461.15</v>
      </c>
      <c r="L19" s="25">
        <v>0</v>
      </c>
      <c r="M19" s="25">
        <v>1564482.6</v>
      </c>
      <c r="N19" s="25">
        <v>0</v>
      </c>
      <c r="O19" s="25">
        <v>1564482.6</v>
      </c>
      <c r="P19" s="25">
        <v>0</v>
      </c>
    </row>
    <row r="20" spans="1:16" ht="36" x14ac:dyDescent="0.35">
      <c r="A20" s="21"/>
      <c r="B20" s="22"/>
      <c r="C20" s="26" t="s">
        <v>28</v>
      </c>
      <c r="D20" s="45" t="s">
        <v>25</v>
      </c>
      <c r="E20" s="45"/>
      <c r="F20" s="45"/>
      <c r="G20" s="45"/>
      <c r="H20" s="45"/>
      <c r="I20" s="45"/>
      <c r="J20" s="24">
        <v>200</v>
      </c>
      <c r="K20" s="25">
        <f t="shared" ref="K20:P20" si="5">K21</f>
        <v>833746.2</v>
      </c>
      <c r="L20" s="25">
        <f t="shared" si="5"/>
        <v>0</v>
      </c>
      <c r="M20" s="25">
        <f t="shared" si="5"/>
        <v>454987.68</v>
      </c>
      <c r="N20" s="25">
        <f t="shared" si="5"/>
        <v>0</v>
      </c>
      <c r="O20" s="25">
        <f t="shared" si="5"/>
        <v>455487.68</v>
      </c>
      <c r="P20" s="25">
        <f t="shared" si="5"/>
        <v>0</v>
      </c>
    </row>
    <row r="21" spans="1:16" ht="36" x14ac:dyDescent="0.35">
      <c r="A21" s="21"/>
      <c r="B21" s="22"/>
      <c r="C21" s="26" t="s">
        <v>29</v>
      </c>
      <c r="D21" s="45" t="s">
        <v>25</v>
      </c>
      <c r="E21" s="45"/>
      <c r="F21" s="45"/>
      <c r="G21" s="45"/>
      <c r="H21" s="45"/>
      <c r="I21" s="45"/>
      <c r="J21" s="24">
        <v>240</v>
      </c>
      <c r="K21" s="25">
        <v>833746.2</v>
      </c>
      <c r="L21" s="25">
        <v>0</v>
      </c>
      <c r="M21" s="25">
        <v>454987.68</v>
      </c>
      <c r="N21" s="25">
        <v>0</v>
      </c>
      <c r="O21" s="25">
        <v>455487.68</v>
      </c>
      <c r="P21" s="25">
        <v>0</v>
      </c>
    </row>
    <row r="22" spans="1:16" x14ac:dyDescent="0.35">
      <c r="A22" s="21"/>
      <c r="B22" s="22"/>
      <c r="C22" s="19" t="s">
        <v>30</v>
      </c>
      <c r="D22" s="45" t="s">
        <v>25</v>
      </c>
      <c r="E22" s="45"/>
      <c r="F22" s="45"/>
      <c r="G22" s="45"/>
      <c r="H22" s="45"/>
      <c r="I22" s="45"/>
      <c r="J22" s="24">
        <v>800</v>
      </c>
      <c r="K22" s="25">
        <f t="shared" ref="K22:P22" si="6">K23</f>
        <v>2725</v>
      </c>
      <c r="L22" s="25">
        <f t="shared" si="6"/>
        <v>0</v>
      </c>
      <c r="M22" s="25">
        <f t="shared" si="6"/>
        <v>2725</v>
      </c>
      <c r="N22" s="25">
        <f t="shared" si="6"/>
        <v>0</v>
      </c>
      <c r="O22" s="25">
        <f t="shared" si="6"/>
        <v>2725</v>
      </c>
      <c r="P22" s="25">
        <f t="shared" si="6"/>
        <v>0</v>
      </c>
    </row>
    <row r="23" spans="1:16" x14ac:dyDescent="0.35">
      <c r="A23" s="21"/>
      <c r="B23" s="22"/>
      <c r="C23" s="19" t="s">
        <v>31</v>
      </c>
      <c r="D23" s="45" t="s">
        <v>25</v>
      </c>
      <c r="E23" s="45"/>
      <c r="F23" s="45"/>
      <c r="G23" s="45"/>
      <c r="H23" s="45"/>
      <c r="I23" s="45"/>
      <c r="J23" s="24">
        <v>850</v>
      </c>
      <c r="K23" s="25">
        <v>2725</v>
      </c>
      <c r="L23" s="25">
        <v>0</v>
      </c>
      <c r="M23" s="25">
        <v>2725</v>
      </c>
      <c r="N23" s="25">
        <v>0</v>
      </c>
      <c r="O23" s="25">
        <v>2725</v>
      </c>
      <c r="P23" s="25">
        <v>0</v>
      </c>
    </row>
    <row r="24" spans="1:16" ht="36" x14ac:dyDescent="0.35">
      <c r="A24" s="21"/>
      <c r="B24" s="22"/>
      <c r="C24" s="27" t="s">
        <v>32</v>
      </c>
      <c r="D24" s="45" t="s">
        <v>33</v>
      </c>
      <c r="E24" s="45"/>
      <c r="F24" s="45"/>
      <c r="G24" s="45"/>
      <c r="H24" s="45"/>
      <c r="I24" s="45"/>
      <c r="J24" s="24"/>
      <c r="K24" s="25">
        <f t="shared" ref="K24:P26" si="7">K25</f>
        <v>0</v>
      </c>
      <c r="L24" s="25">
        <f t="shared" si="7"/>
        <v>0</v>
      </c>
      <c r="M24" s="25">
        <f t="shared" si="7"/>
        <v>1000</v>
      </c>
      <c r="N24" s="25">
        <f t="shared" si="7"/>
        <v>0</v>
      </c>
      <c r="O24" s="25">
        <f t="shared" si="7"/>
        <v>1000</v>
      </c>
      <c r="P24" s="25">
        <f t="shared" si="7"/>
        <v>0</v>
      </c>
    </row>
    <row r="25" spans="1:16" ht="36" x14ac:dyDescent="0.35">
      <c r="A25" s="21"/>
      <c r="B25" s="22"/>
      <c r="C25" s="27" t="s">
        <v>34</v>
      </c>
      <c r="D25" s="45" t="s">
        <v>35</v>
      </c>
      <c r="E25" s="45"/>
      <c r="F25" s="45"/>
      <c r="G25" s="45"/>
      <c r="H25" s="45"/>
      <c r="I25" s="45"/>
      <c r="J25" s="24"/>
      <c r="K25" s="25">
        <f t="shared" si="7"/>
        <v>0</v>
      </c>
      <c r="L25" s="25">
        <f t="shared" si="7"/>
        <v>0</v>
      </c>
      <c r="M25" s="25">
        <f t="shared" si="7"/>
        <v>1000</v>
      </c>
      <c r="N25" s="25">
        <f t="shared" si="7"/>
        <v>0</v>
      </c>
      <c r="O25" s="25">
        <f t="shared" si="7"/>
        <v>1000</v>
      </c>
      <c r="P25" s="25">
        <f t="shared" si="7"/>
        <v>0</v>
      </c>
    </row>
    <row r="26" spans="1:16" x14ac:dyDescent="0.35">
      <c r="A26" s="21"/>
      <c r="B26" s="22"/>
      <c r="C26" s="27" t="s">
        <v>30</v>
      </c>
      <c r="D26" s="45" t="s">
        <v>35</v>
      </c>
      <c r="E26" s="45"/>
      <c r="F26" s="45"/>
      <c r="G26" s="45"/>
      <c r="H26" s="45"/>
      <c r="I26" s="45"/>
      <c r="J26" s="24">
        <v>800</v>
      </c>
      <c r="K26" s="25">
        <f t="shared" si="7"/>
        <v>0</v>
      </c>
      <c r="L26" s="25">
        <f t="shared" si="7"/>
        <v>0</v>
      </c>
      <c r="M26" s="25">
        <f t="shared" si="7"/>
        <v>1000</v>
      </c>
      <c r="N26" s="25">
        <f t="shared" si="7"/>
        <v>0</v>
      </c>
      <c r="O26" s="25">
        <f t="shared" si="7"/>
        <v>1000</v>
      </c>
      <c r="P26" s="25">
        <f t="shared" si="7"/>
        <v>0</v>
      </c>
    </row>
    <row r="27" spans="1:16" x14ac:dyDescent="0.35">
      <c r="A27" s="21"/>
      <c r="B27" s="22"/>
      <c r="C27" s="27" t="s">
        <v>36</v>
      </c>
      <c r="D27" s="45" t="s">
        <v>35</v>
      </c>
      <c r="E27" s="45"/>
      <c r="F27" s="45"/>
      <c r="G27" s="45"/>
      <c r="H27" s="45"/>
      <c r="I27" s="45"/>
      <c r="J27" s="24">
        <v>870</v>
      </c>
      <c r="K27" s="25">
        <v>0</v>
      </c>
      <c r="L27" s="25">
        <v>0</v>
      </c>
      <c r="M27" s="25">
        <v>1000</v>
      </c>
      <c r="N27" s="25">
        <v>0</v>
      </c>
      <c r="O27" s="25">
        <v>1000</v>
      </c>
      <c r="P27" s="25">
        <v>0</v>
      </c>
    </row>
    <row r="28" spans="1:16" ht="36" x14ac:dyDescent="0.35">
      <c r="A28" s="21"/>
      <c r="B28" s="22"/>
      <c r="C28" s="27" t="s">
        <v>37</v>
      </c>
      <c r="D28" s="45" t="s">
        <v>38</v>
      </c>
      <c r="E28" s="45"/>
      <c r="F28" s="45"/>
      <c r="G28" s="45"/>
      <c r="H28" s="45"/>
      <c r="I28" s="45"/>
      <c r="J28" s="24"/>
      <c r="K28" s="25">
        <f t="shared" ref="K28:P28" si="8">SUM(K29)+K34</f>
        <v>3974686.14</v>
      </c>
      <c r="L28" s="25">
        <f t="shared" si="8"/>
        <v>207425</v>
      </c>
      <c r="M28" s="25">
        <f t="shared" si="8"/>
        <v>1364264.76</v>
      </c>
      <c r="N28" s="25">
        <f t="shared" si="8"/>
        <v>228463</v>
      </c>
      <c r="O28" s="25">
        <f t="shared" si="8"/>
        <v>1350687.78</v>
      </c>
      <c r="P28" s="25">
        <f t="shared" si="8"/>
        <v>250171</v>
      </c>
    </row>
    <row r="29" spans="1:16" x14ac:dyDescent="0.35">
      <c r="A29" s="21"/>
      <c r="B29" s="22"/>
      <c r="C29" s="23" t="s">
        <v>39</v>
      </c>
      <c r="D29" s="45" t="s">
        <v>40</v>
      </c>
      <c r="E29" s="45"/>
      <c r="F29" s="45"/>
      <c r="G29" s="45"/>
      <c r="H29" s="45"/>
      <c r="I29" s="45"/>
      <c r="J29" s="24"/>
      <c r="K29" s="25">
        <f t="shared" ref="K29:P29" si="9">K30+K32</f>
        <v>3767261.14</v>
      </c>
      <c r="L29" s="25">
        <f t="shared" si="9"/>
        <v>0</v>
      </c>
      <c r="M29" s="25">
        <f t="shared" si="9"/>
        <v>1135801.76</v>
      </c>
      <c r="N29" s="25">
        <f t="shared" si="9"/>
        <v>0</v>
      </c>
      <c r="O29" s="25">
        <f t="shared" si="9"/>
        <v>1100516.78</v>
      </c>
      <c r="P29" s="25">
        <f t="shared" si="9"/>
        <v>0</v>
      </c>
    </row>
    <row r="30" spans="1:16" ht="36" x14ac:dyDescent="0.35">
      <c r="A30" s="21"/>
      <c r="B30" s="22"/>
      <c r="C30" s="27" t="s">
        <v>28</v>
      </c>
      <c r="D30" s="45" t="s">
        <v>40</v>
      </c>
      <c r="E30" s="45"/>
      <c r="F30" s="45"/>
      <c r="G30" s="45"/>
      <c r="H30" s="45"/>
      <c r="I30" s="45"/>
      <c r="J30" s="24">
        <v>200</v>
      </c>
      <c r="K30" s="25">
        <f t="shared" ref="K30:P30" si="10">K31</f>
        <v>3532564.95</v>
      </c>
      <c r="L30" s="25">
        <f t="shared" si="10"/>
        <v>0</v>
      </c>
      <c r="M30" s="25">
        <f t="shared" si="10"/>
        <v>1093205.76</v>
      </c>
      <c r="N30" s="25">
        <f t="shared" si="10"/>
        <v>0</v>
      </c>
      <c r="O30" s="25">
        <f t="shared" si="10"/>
        <v>1057920.78</v>
      </c>
      <c r="P30" s="25">
        <f t="shared" si="10"/>
        <v>0</v>
      </c>
    </row>
    <row r="31" spans="1:16" ht="36" x14ac:dyDescent="0.35">
      <c r="A31" s="21"/>
      <c r="B31" s="22"/>
      <c r="C31" s="27" t="s">
        <v>29</v>
      </c>
      <c r="D31" s="45" t="s">
        <v>40</v>
      </c>
      <c r="E31" s="45"/>
      <c r="F31" s="45"/>
      <c r="G31" s="45"/>
      <c r="H31" s="45"/>
      <c r="I31" s="45"/>
      <c r="J31" s="24">
        <v>240</v>
      </c>
      <c r="K31" s="25">
        <v>3532564.95</v>
      </c>
      <c r="L31" s="20">
        <v>0</v>
      </c>
      <c r="M31" s="25">
        <v>1093205.76</v>
      </c>
      <c r="N31" s="25">
        <v>0</v>
      </c>
      <c r="O31" s="25">
        <v>1057920.78</v>
      </c>
      <c r="P31" s="25">
        <v>0</v>
      </c>
    </row>
    <row r="32" spans="1:16" x14ac:dyDescent="0.35">
      <c r="A32" s="21"/>
      <c r="B32" s="22"/>
      <c r="C32" s="26" t="s">
        <v>30</v>
      </c>
      <c r="D32" s="45" t="s">
        <v>40</v>
      </c>
      <c r="E32" s="45"/>
      <c r="F32" s="45"/>
      <c r="G32" s="45"/>
      <c r="H32" s="45"/>
      <c r="I32" s="45"/>
      <c r="J32" s="24">
        <v>800</v>
      </c>
      <c r="K32" s="25">
        <f t="shared" ref="K32:P32" si="11">K33</f>
        <v>234696.19</v>
      </c>
      <c r="L32" s="25">
        <f t="shared" si="11"/>
        <v>0</v>
      </c>
      <c r="M32" s="25">
        <f t="shared" si="11"/>
        <v>42596</v>
      </c>
      <c r="N32" s="25">
        <f t="shared" si="11"/>
        <v>0</v>
      </c>
      <c r="O32" s="25">
        <f t="shared" si="11"/>
        <v>42596</v>
      </c>
      <c r="P32" s="25">
        <f t="shared" si="11"/>
        <v>0</v>
      </c>
    </row>
    <row r="33" spans="1:16" x14ac:dyDescent="0.35">
      <c r="A33" s="21"/>
      <c r="B33" s="22"/>
      <c r="C33" s="26" t="s">
        <v>31</v>
      </c>
      <c r="D33" s="45" t="s">
        <v>40</v>
      </c>
      <c r="E33" s="45"/>
      <c r="F33" s="45"/>
      <c r="G33" s="45"/>
      <c r="H33" s="45"/>
      <c r="I33" s="45"/>
      <c r="J33" s="24">
        <v>850</v>
      </c>
      <c r="K33" s="25">
        <v>234696.19</v>
      </c>
      <c r="L33" s="25">
        <v>0</v>
      </c>
      <c r="M33" s="25">
        <v>42596</v>
      </c>
      <c r="N33" s="25">
        <v>0</v>
      </c>
      <c r="O33" s="25">
        <v>42596</v>
      </c>
      <c r="P33" s="25">
        <v>0</v>
      </c>
    </row>
    <row r="34" spans="1:16" ht="108" x14ac:dyDescent="0.35">
      <c r="A34" s="21"/>
      <c r="B34" s="22"/>
      <c r="C34" s="19" t="s">
        <v>41</v>
      </c>
      <c r="D34" s="45" t="s">
        <v>42</v>
      </c>
      <c r="E34" s="45"/>
      <c r="F34" s="45"/>
      <c r="G34" s="45"/>
      <c r="H34" s="45"/>
      <c r="I34" s="45"/>
      <c r="J34" s="24"/>
      <c r="K34" s="25">
        <f t="shared" ref="K34:P35" si="12">K35</f>
        <v>207425</v>
      </c>
      <c r="L34" s="25">
        <f t="shared" si="12"/>
        <v>207425</v>
      </c>
      <c r="M34" s="25">
        <f t="shared" si="12"/>
        <v>228463</v>
      </c>
      <c r="N34" s="25">
        <f t="shared" si="12"/>
        <v>228463</v>
      </c>
      <c r="O34" s="25">
        <f t="shared" si="12"/>
        <v>250171</v>
      </c>
      <c r="P34" s="25">
        <f t="shared" si="12"/>
        <v>250171</v>
      </c>
    </row>
    <row r="35" spans="1:16" ht="90" x14ac:dyDescent="0.35">
      <c r="A35" s="21"/>
      <c r="B35" s="22"/>
      <c r="C35" s="28" t="s">
        <v>26</v>
      </c>
      <c r="D35" s="45" t="s">
        <v>42</v>
      </c>
      <c r="E35" s="45"/>
      <c r="F35" s="45"/>
      <c r="G35" s="45"/>
      <c r="H35" s="45"/>
      <c r="I35" s="45"/>
      <c r="J35" s="24">
        <v>100</v>
      </c>
      <c r="K35" s="25">
        <f t="shared" si="12"/>
        <v>207425</v>
      </c>
      <c r="L35" s="25">
        <f t="shared" si="12"/>
        <v>207425</v>
      </c>
      <c r="M35" s="25">
        <f t="shared" si="12"/>
        <v>228463</v>
      </c>
      <c r="N35" s="25">
        <f t="shared" si="12"/>
        <v>228463</v>
      </c>
      <c r="O35" s="25">
        <f t="shared" si="12"/>
        <v>250171</v>
      </c>
      <c r="P35" s="25">
        <f t="shared" si="12"/>
        <v>250171</v>
      </c>
    </row>
    <row r="36" spans="1:16" ht="36" x14ac:dyDescent="0.35">
      <c r="A36" s="21"/>
      <c r="B36" s="22"/>
      <c r="C36" s="28" t="s">
        <v>27</v>
      </c>
      <c r="D36" s="45" t="s">
        <v>42</v>
      </c>
      <c r="E36" s="45"/>
      <c r="F36" s="45"/>
      <c r="G36" s="45"/>
      <c r="H36" s="45"/>
      <c r="I36" s="45"/>
      <c r="J36" s="24">
        <v>120</v>
      </c>
      <c r="K36" s="25">
        <v>207425</v>
      </c>
      <c r="L36" s="25">
        <v>207425</v>
      </c>
      <c r="M36" s="25">
        <v>228463</v>
      </c>
      <c r="N36" s="25">
        <v>228463</v>
      </c>
      <c r="O36" s="25">
        <v>250171</v>
      </c>
      <c r="P36" s="25">
        <v>250171</v>
      </c>
    </row>
    <row r="37" spans="1:16" x14ac:dyDescent="0.35">
      <c r="A37" s="21"/>
      <c r="B37" s="22"/>
      <c r="C37" s="27" t="s">
        <v>43</v>
      </c>
      <c r="D37" s="45" t="s">
        <v>44</v>
      </c>
      <c r="E37" s="45"/>
      <c r="F37" s="45"/>
      <c r="G37" s="45"/>
      <c r="H37" s="45"/>
      <c r="I37" s="45"/>
      <c r="J37" s="24"/>
      <c r="K37" s="25">
        <f t="shared" ref="K37:P37" si="13">K39</f>
        <v>113888.32000000001</v>
      </c>
      <c r="L37" s="25">
        <f t="shared" si="13"/>
        <v>0</v>
      </c>
      <c r="M37" s="25">
        <f t="shared" si="13"/>
        <v>90807.96</v>
      </c>
      <c r="N37" s="25">
        <f t="shared" si="13"/>
        <v>0</v>
      </c>
      <c r="O37" s="25">
        <f t="shared" si="13"/>
        <v>90807.96</v>
      </c>
      <c r="P37" s="25">
        <f t="shared" si="13"/>
        <v>0</v>
      </c>
    </row>
    <row r="38" spans="1:16" x14ac:dyDescent="0.35">
      <c r="A38" s="21"/>
      <c r="B38" s="22"/>
      <c r="C38" s="27" t="s">
        <v>45</v>
      </c>
      <c r="D38" s="45" t="s">
        <v>46</v>
      </c>
      <c r="E38" s="45"/>
      <c r="F38" s="45"/>
      <c r="G38" s="45"/>
      <c r="H38" s="45"/>
      <c r="I38" s="45"/>
      <c r="J38" s="24"/>
      <c r="K38" s="25">
        <f t="shared" ref="K38:P39" si="14">K39</f>
        <v>113888.32000000001</v>
      </c>
      <c r="L38" s="25">
        <f t="shared" si="14"/>
        <v>0</v>
      </c>
      <c r="M38" s="25">
        <f t="shared" si="14"/>
        <v>90807.96</v>
      </c>
      <c r="N38" s="25">
        <f t="shared" si="14"/>
        <v>0</v>
      </c>
      <c r="O38" s="25">
        <f t="shared" si="14"/>
        <v>90807.96</v>
      </c>
      <c r="P38" s="25">
        <f t="shared" si="14"/>
        <v>0</v>
      </c>
    </row>
    <row r="39" spans="1:16" x14ac:dyDescent="0.35">
      <c r="A39" s="21"/>
      <c r="B39" s="22"/>
      <c r="C39" s="26" t="s">
        <v>47</v>
      </c>
      <c r="D39" s="45" t="s">
        <v>46</v>
      </c>
      <c r="E39" s="45"/>
      <c r="F39" s="45"/>
      <c r="G39" s="45"/>
      <c r="H39" s="45"/>
      <c r="I39" s="45"/>
      <c r="J39" s="24">
        <v>300</v>
      </c>
      <c r="K39" s="25">
        <f t="shared" si="14"/>
        <v>113888.32000000001</v>
      </c>
      <c r="L39" s="25">
        <f t="shared" si="14"/>
        <v>0</v>
      </c>
      <c r="M39" s="25">
        <f t="shared" si="14"/>
        <v>90807.96</v>
      </c>
      <c r="N39" s="25">
        <f t="shared" si="14"/>
        <v>0</v>
      </c>
      <c r="O39" s="25">
        <f t="shared" si="14"/>
        <v>90807.96</v>
      </c>
      <c r="P39" s="25">
        <f t="shared" si="14"/>
        <v>0</v>
      </c>
    </row>
    <row r="40" spans="1:16" ht="36" x14ac:dyDescent="0.35">
      <c r="A40" s="21"/>
      <c r="B40" s="22"/>
      <c r="C40" s="26" t="s">
        <v>48</v>
      </c>
      <c r="D40" s="45" t="s">
        <v>46</v>
      </c>
      <c r="E40" s="45"/>
      <c r="F40" s="45"/>
      <c r="G40" s="45"/>
      <c r="H40" s="45"/>
      <c r="I40" s="45"/>
      <c r="J40" s="24">
        <v>310</v>
      </c>
      <c r="K40" s="25">
        <v>113888.32000000001</v>
      </c>
      <c r="L40" s="25">
        <v>0</v>
      </c>
      <c r="M40" s="25">
        <v>90807.96</v>
      </c>
      <c r="N40" s="25">
        <v>0</v>
      </c>
      <c r="O40" s="25">
        <v>90807.96</v>
      </c>
      <c r="P40" s="25">
        <v>0</v>
      </c>
    </row>
    <row r="41" spans="1:16" ht="36" x14ac:dyDescent="0.35">
      <c r="A41" s="21"/>
      <c r="B41" s="22"/>
      <c r="C41" s="19" t="s">
        <v>49</v>
      </c>
      <c r="D41" s="45" t="s">
        <v>50</v>
      </c>
      <c r="E41" s="45"/>
      <c r="F41" s="45"/>
      <c r="G41" s="45"/>
      <c r="H41" s="45"/>
      <c r="I41" s="45"/>
      <c r="J41" s="24"/>
      <c r="K41" s="25">
        <f t="shared" ref="K41:P41" si="15">K45+K51+K48+K42</f>
        <v>1876166.61</v>
      </c>
      <c r="L41" s="25">
        <f t="shared" si="15"/>
        <v>1876166.61</v>
      </c>
      <c r="M41" s="25">
        <f t="shared" si="15"/>
        <v>616671</v>
      </c>
      <c r="N41" s="25">
        <f t="shared" si="15"/>
        <v>616671</v>
      </c>
      <c r="O41" s="25">
        <f t="shared" si="15"/>
        <v>616671</v>
      </c>
      <c r="P41" s="25">
        <f t="shared" si="15"/>
        <v>616671</v>
      </c>
    </row>
    <row r="42" spans="1:16" ht="36" x14ac:dyDescent="0.35">
      <c r="A42" s="21"/>
      <c r="B42" s="22"/>
      <c r="C42" s="19" t="s">
        <v>51</v>
      </c>
      <c r="D42" s="45" t="s">
        <v>52</v>
      </c>
      <c r="E42" s="45"/>
      <c r="F42" s="45"/>
      <c r="G42" s="45"/>
      <c r="H42" s="45"/>
      <c r="I42" s="45"/>
      <c r="J42" s="24"/>
      <c r="K42" s="25">
        <f t="shared" ref="K42:P43" si="16">K43</f>
        <v>25000</v>
      </c>
      <c r="L42" s="25">
        <f t="shared" si="16"/>
        <v>25000</v>
      </c>
      <c r="M42" s="25">
        <f t="shared" si="16"/>
        <v>0</v>
      </c>
      <c r="N42" s="25">
        <f t="shared" si="16"/>
        <v>0</v>
      </c>
      <c r="O42" s="25">
        <f t="shared" si="16"/>
        <v>0</v>
      </c>
      <c r="P42" s="25">
        <f t="shared" si="16"/>
        <v>0</v>
      </c>
    </row>
    <row r="43" spans="1:16" ht="54" x14ac:dyDescent="0.35">
      <c r="A43" s="21"/>
      <c r="B43" s="22"/>
      <c r="C43" s="19" t="s">
        <v>53</v>
      </c>
      <c r="D43" s="45" t="s">
        <v>52</v>
      </c>
      <c r="E43" s="45"/>
      <c r="F43" s="45"/>
      <c r="G43" s="45"/>
      <c r="H43" s="45"/>
      <c r="I43" s="45"/>
      <c r="J43" s="24">
        <v>200</v>
      </c>
      <c r="K43" s="25">
        <f t="shared" si="16"/>
        <v>25000</v>
      </c>
      <c r="L43" s="25">
        <f t="shared" si="16"/>
        <v>25000</v>
      </c>
      <c r="M43" s="25">
        <f t="shared" si="16"/>
        <v>0</v>
      </c>
      <c r="N43" s="25">
        <f t="shared" si="16"/>
        <v>0</v>
      </c>
      <c r="O43" s="25">
        <f t="shared" si="16"/>
        <v>0</v>
      </c>
      <c r="P43" s="25">
        <f t="shared" si="16"/>
        <v>0</v>
      </c>
    </row>
    <row r="44" spans="1:16" ht="36" x14ac:dyDescent="0.35">
      <c r="A44" s="21"/>
      <c r="B44" s="22"/>
      <c r="C44" s="19" t="s">
        <v>29</v>
      </c>
      <c r="D44" s="45" t="s">
        <v>52</v>
      </c>
      <c r="E44" s="45"/>
      <c r="F44" s="45"/>
      <c r="G44" s="45"/>
      <c r="H44" s="45"/>
      <c r="I44" s="45"/>
      <c r="J44" s="24">
        <v>240</v>
      </c>
      <c r="K44" s="25">
        <v>25000</v>
      </c>
      <c r="L44" s="25">
        <v>25000</v>
      </c>
      <c r="M44" s="25">
        <v>0</v>
      </c>
      <c r="N44" s="25">
        <v>0</v>
      </c>
      <c r="O44" s="25">
        <v>0</v>
      </c>
      <c r="P44" s="25">
        <v>0</v>
      </c>
    </row>
    <row r="45" spans="1:16" ht="72" x14ac:dyDescent="0.35">
      <c r="A45" s="21"/>
      <c r="B45" s="22"/>
      <c r="C45" s="19" t="s">
        <v>54</v>
      </c>
      <c r="D45" s="45" t="s">
        <v>55</v>
      </c>
      <c r="E45" s="45"/>
      <c r="F45" s="45"/>
      <c r="G45" s="45"/>
      <c r="H45" s="45"/>
      <c r="I45" s="45"/>
      <c r="J45" s="24"/>
      <c r="K45" s="25">
        <f t="shared" ref="K45:P46" si="17">K46</f>
        <v>31700</v>
      </c>
      <c r="L45" s="25">
        <f t="shared" si="17"/>
        <v>31700</v>
      </c>
      <c r="M45" s="25">
        <f t="shared" si="17"/>
        <v>616671</v>
      </c>
      <c r="N45" s="25">
        <f t="shared" si="17"/>
        <v>616671</v>
      </c>
      <c r="O45" s="25">
        <f t="shared" si="17"/>
        <v>616671</v>
      </c>
      <c r="P45" s="25">
        <f t="shared" si="17"/>
        <v>616671</v>
      </c>
    </row>
    <row r="46" spans="1:16" ht="54" x14ac:dyDescent="0.35">
      <c r="A46" s="21"/>
      <c r="B46" s="22"/>
      <c r="C46" s="19" t="s">
        <v>53</v>
      </c>
      <c r="D46" s="45" t="s">
        <v>55</v>
      </c>
      <c r="E46" s="45"/>
      <c r="F46" s="45"/>
      <c r="G46" s="45"/>
      <c r="H46" s="45"/>
      <c r="I46" s="45"/>
      <c r="J46" s="24">
        <v>200</v>
      </c>
      <c r="K46" s="25">
        <f t="shared" si="17"/>
        <v>31700</v>
      </c>
      <c r="L46" s="25">
        <f t="shared" si="17"/>
        <v>31700</v>
      </c>
      <c r="M46" s="25">
        <f t="shared" si="17"/>
        <v>616671</v>
      </c>
      <c r="N46" s="25">
        <f t="shared" si="17"/>
        <v>616671</v>
      </c>
      <c r="O46" s="25">
        <f t="shared" si="17"/>
        <v>616671</v>
      </c>
      <c r="P46" s="25">
        <f t="shared" si="17"/>
        <v>616671</v>
      </c>
    </row>
    <row r="47" spans="1:16" ht="36" x14ac:dyDescent="0.35">
      <c r="A47" s="21"/>
      <c r="B47" s="22"/>
      <c r="C47" s="19" t="s">
        <v>29</v>
      </c>
      <c r="D47" s="45" t="s">
        <v>55</v>
      </c>
      <c r="E47" s="45"/>
      <c r="F47" s="45"/>
      <c r="G47" s="45"/>
      <c r="H47" s="45"/>
      <c r="I47" s="45"/>
      <c r="J47" s="24">
        <v>240</v>
      </c>
      <c r="K47" s="25">
        <v>31700</v>
      </c>
      <c r="L47" s="25">
        <v>31700</v>
      </c>
      <c r="M47" s="25">
        <v>616671</v>
      </c>
      <c r="N47" s="25">
        <v>616671</v>
      </c>
      <c r="O47" s="25">
        <v>616671</v>
      </c>
      <c r="P47" s="25">
        <v>616671</v>
      </c>
    </row>
    <row r="48" spans="1:16" x14ac:dyDescent="0.35">
      <c r="A48" s="21"/>
      <c r="B48" s="22"/>
      <c r="C48" s="29" t="s">
        <v>56</v>
      </c>
      <c r="D48" s="45" t="s">
        <v>57</v>
      </c>
      <c r="E48" s="45"/>
      <c r="F48" s="45"/>
      <c r="G48" s="45"/>
      <c r="H48" s="45"/>
      <c r="I48" s="45"/>
      <c r="J48" s="24"/>
      <c r="K48" s="25">
        <f t="shared" ref="K48:P49" si="18">K49</f>
        <v>1598266.61</v>
      </c>
      <c r="L48" s="25">
        <f t="shared" si="18"/>
        <v>1598266.61</v>
      </c>
      <c r="M48" s="25">
        <f t="shared" si="18"/>
        <v>0</v>
      </c>
      <c r="N48" s="25">
        <f t="shared" si="18"/>
        <v>0</v>
      </c>
      <c r="O48" s="25">
        <f t="shared" si="18"/>
        <v>0</v>
      </c>
      <c r="P48" s="25">
        <f t="shared" si="18"/>
        <v>0</v>
      </c>
    </row>
    <row r="49" spans="1:16" ht="54" x14ac:dyDescent="0.35">
      <c r="A49" s="21"/>
      <c r="B49" s="22"/>
      <c r="C49" s="19" t="s">
        <v>53</v>
      </c>
      <c r="D49" s="45" t="s">
        <v>57</v>
      </c>
      <c r="E49" s="45"/>
      <c r="F49" s="45"/>
      <c r="G49" s="45"/>
      <c r="H49" s="45"/>
      <c r="I49" s="45"/>
      <c r="J49" s="24">
        <v>200</v>
      </c>
      <c r="K49" s="25">
        <f t="shared" si="18"/>
        <v>1598266.61</v>
      </c>
      <c r="L49" s="25">
        <f t="shared" si="18"/>
        <v>1598266.61</v>
      </c>
      <c r="M49" s="25">
        <f t="shared" si="18"/>
        <v>0</v>
      </c>
      <c r="N49" s="25">
        <f t="shared" si="18"/>
        <v>0</v>
      </c>
      <c r="O49" s="25">
        <f t="shared" si="18"/>
        <v>0</v>
      </c>
      <c r="P49" s="25">
        <f t="shared" si="18"/>
        <v>0</v>
      </c>
    </row>
    <row r="50" spans="1:16" ht="36" x14ac:dyDescent="0.35">
      <c r="A50" s="21"/>
      <c r="B50" s="22"/>
      <c r="C50" s="19" t="s">
        <v>29</v>
      </c>
      <c r="D50" s="45" t="s">
        <v>57</v>
      </c>
      <c r="E50" s="45"/>
      <c r="F50" s="45"/>
      <c r="G50" s="45"/>
      <c r="H50" s="45"/>
      <c r="I50" s="45"/>
      <c r="J50" s="24">
        <v>240</v>
      </c>
      <c r="K50" s="25">
        <v>1598266.61</v>
      </c>
      <c r="L50" s="25">
        <v>1598266.61</v>
      </c>
      <c r="M50" s="25">
        <v>0</v>
      </c>
      <c r="N50" s="25">
        <v>0</v>
      </c>
      <c r="O50" s="25">
        <v>0</v>
      </c>
      <c r="P50" s="25">
        <v>0</v>
      </c>
    </row>
    <row r="51" spans="1:16" ht="36" x14ac:dyDescent="0.35">
      <c r="A51" s="21"/>
      <c r="B51" s="22"/>
      <c r="C51" s="19" t="s">
        <v>58</v>
      </c>
      <c r="D51" s="45" t="s">
        <v>59</v>
      </c>
      <c r="E51" s="45"/>
      <c r="F51" s="45"/>
      <c r="G51" s="45"/>
      <c r="H51" s="45"/>
      <c r="I51" s="45"/>
      <c r="J51" s="24"/>
      <c r="K51" s="25">
        <f t="shared" ref="K51:P52" si="19">K52</f>
        <v>221200</v>
      </c>
      <c r="L51" s="25">
        <f t="shared" si="19"/>
        <v>221200</v>
      </c>
      <c r="M51" s="25">
        <f t="shared" si="19"/>
        <v>0</v>
      </c>
      <c r="N51" s="25">
        <f t="shared" si="19"/>
        <v>0</v>
      </c>
      <c r="O51" s="25">
        <f t="shared" si="19"/>
        <v>0</v>
      </c>
      <c r="P51" s="25">
        <f t="shared" si="19"/>
        <v>0</v>
      </c>
    </row>
    <row r="52" spans="1:16" ht="54" x14ac:dyDescent="0.35">
      <c r="A52" s="21"/>
      <c r="B52" s="22"/>
      <c r="C52" s="19" t="s">
        <v>53</v>
      </c>
      <c r="D52" s="45" t="s">
        <v>59</v>
      </c>
      <c r="E52" s="45"/>
      <c r="F52" s="45"/>
      <c r="G52" s="45"/>
      <c r="H52" s="45"/>
      <c r="I52" s="45"/>
      <c r="J52" s="24">
        <v>200</v>
      </c>
      <c r="K52" s="25">
        <f t="shared" si="19"/>
        <v>221200</v>
      </c>
      <c r="L52" s="25">
        <f t="shared" si="19"/>
        <v>221200</v>
      </c>
      <c r="M52" s="25">
        <f t="shared" si="19"/>
        <v>0</v>
      </c>
      <c r="N52" s="25">
        <f t="shared" si="19"/>
        <v>0</v>
      </c>
      <c r="O52" s="25">
        <f t="shared" si="19"/>
        <v>0</v>
      </c>
      <c r="P52" s="25">
        <f t="shared" si="19"/>
        <v>0</v>
      </c>
    </row>
    <row r="53" spans="1:16" ht="36" x14ac:dyDescent="0.35">
      <c r="A53" s="21"/>
      <c r="B53" s="22"/>
      <c r="C53" s="19" t="s">
        <v>29</v>
      </c>
      <c r="D53" s="45" t="s">
        <v>59</v>
      </c>
      <c r="E53" s="45"/>
      <c r="F53" s="45"/>
      <c r="G53" s="45"/>
      <c r="H53" s="45"/>
      <c r="I53" s="45"/>
      <c r="J53" s="24">
        <v>240</v>
      </c>
      <c r="K53" s="25">
        <v>221200</v>
      </c>
      <c r="L53" s="25">
        <v>221200</v>
      </c>
      <c r="M53" s="25">
        <v>0</v>
      </c>
      <c r="N53" s="25">
        <v>0</v>
      </c>
      <c r="O53" s="25">
        <v>0</v>
      </c>
      <c r="P53" s="25">
        <v>0</v>
      </c>
    </row>
    <row r="54" spans="1:16" ht="126" x14ac:dyDescent="0.35">
      <c r="A54" s="21"/>
      <c r="B54" s="22"/>
      <c r="C54" s="23" t="s">
        <v>60</v>
      </c>
      <c r="D54" s="45" t="s">
        <v>61</v>
      </c>
      <c r="E54" s="45"/>
      <c r="F54" s="45"/>
      <c r="G54" s="45"/>
      <c r="H54" s="45"/>
      <c r="I54" s="45"/>
      <c r="J54" s="24"/>
      <c r="K54" s="25">
        <f t="shared" ref="K54:P54" si="20">K58+K55</f>
        <v>2449390.7800000003</v>
      </c>
      <c r="L54" s="25">
        <f t="shared" si="20"/>
        <v>2166213.1</v>
      </c>
      <c r="M54" s="25">
        <f t="shared" si="20"/>
        <v>2700420.9</v>
      </c>
      <c r="N54" s="25">
        <f t="shared" si="20"/>
        <v>2399101.92</v>
      </c>
      <c r="O54" s="25">
        <f t="shared" si="20"/>
        <v>2700420.9</v>
      </c>
      <c r="P54" s="25">
        <f t="shared" si="20"/>
        <v>2399101.92</v>
      </c>
    </row>
    <row r="55" spans="1:16" ht="54" x14ac:dyDescent="0.35">
      <c r="A55" s="21"/>
      <c r="B55" s="22"/>
      <c r="C55" s="19" t="s">
        <v>62</v>
      </c>
      <c r="D55" s="45" t="s">
        <v>63</v>
      </c>
      <c r="E55" s="45"/>
      <c r="F55" s="45"/>
      <c r="G55" s="45"/>
      <c r="H55" s="45"/>
      <c r="I55" s="45"/>
      <c r="J55" s="24"/>
      <c r="K55" s="25">
        <f t="shared" ref="K55:P56" si="21">K56</f>
        <v>2166213.1</v>
      </c>
      <c r="L55" s="25">
        <f t="shared" si="21"/>
        <v>2166213.1</v>
      </c>
      <c r="M55" s="25">
        <f t="shared" si="21"/>
        <v>2399101.92</v>
      </c>
      <c r="N55" s="25">
        <f t="shared" si="21"/>
        <v>2399101.92</v>
      </c>
      <c r="O55" s="25">
        <f t="shared" si="21"/>
        <v>2399101.92</v>
      </c>
      <c r="P55" s="25">
        <f t="shared" si="21"/>
        <v>2399101.92</v>
      </c>
    </row>
    <row r="56" spans="1:16" x14ac:dyDescent="0.35">
      <c r="A56" s="21"/>
      <c r="B56" s="22"/>
      <c r="C56" s="19" t="s">
        <v>64</v>
      </c>
      <c r="D56" s="45" t="s">
        <v>63</v>
      </c>
      <c r="E56" s="45"/>
      <c r="F56" s="45"/>
      <c r="G56" s="45"/>
      <c r="H56" s="45"/>
      <c r="I56" s="45"/>
      <c r="J56" s="24">
        <v>500</v>
      </c>
      <c r="K56" s="25">
        <f t="shared" si="21"/>
        <v>2166213.1</v>
      </c>
      <c r="L56" s="25">
        <f t="shared" si="21"/>
        <v>2166213.1</v>
      </c>
      <c r="M56" s="25">
        <f t="shared" si="21"/>
        <v>2399101.92</v>
      </c>
      <c r="N56" s="25">
        <f t="shared" si="21"/>
        <v>2399101.92</v>
      </c>
      <c r="O56" s="25">
        <f t="shared" si="21"/>
        <v>2399101.92</v>
      </c>
      <c r="P56" s="25">
        <f t="shared" si="21"/>
        <v>2399101.92</v>
      </c>
    </row>
    <row r="57" spans="1:16" x14ac:dyDescent="0.35">
      <c r="A57" s="21"/>
      <c r="B57" s="22"/>
      <c r="C57" s="19" t="s">
        <v>65</v>
      </c>
      <c r="D57" s="45" t="s">
        <v>63</v>
      </c>
      <c r="E57" s="45"/>
      <c r="F57" s="45"/>
      <c r="G57" s="45"/>
      <c r="H57" s="45"/>
      <c r="I57" s="45"/>
      <c r="J57" s="24">
        <v>540</v>
      </c>
      <c r="K57" s="25">
        <v>2166213.1</v>
      </c>
      <c r="L57" s="25">
        <v>2166213.1</v>
      </c>
      <c r="M57" s="25">
        <v>2399101.92</v>
      </c>
      <c r="N57" s="25">
        <v>2399101.92</v>
      </c>
      <c r="O57" s="25">
        <v>2399101.92</v>
      </c>
      <c r="P57" s="25">
        <v>2399101.92</v>
      </c>
    </row>
    <row r="58" spans="1:16" ht="90" x14ac:dyDescent="0.35">
      <c r="A58" s="21"/>
      <c r="B58" s="22"/>
      <c r="C58" s="27" t="s">
        <v>66</v>
      </c>
      <c r="D58" s="45" t="s">
        <v>67</v>
      </c>
      <c r="E58" s="45"/>
      <c r="F58" s="45"/>
      <c r="G58" s="45"/>
      <c r="H58" s="45"/>
      <c r="I58" s="45"/>
      <c r="J58" s="24"/>
      <c r="K58" s="25">
        <f t="shared" ref="K58:P59" si="22">K59</f>
        <v>283177.68</v>
      </c>
      <c r="L58" s="25">
        <f t="shared" si="22"/>
        <v>0</v>
      </c>
      <c r="M58" s="25">
        <f t="shared" si="22"/>
        <v>301318.98</v>
      </c>
      <c r="N58" s="25">
        <f t="shared" si="22"/>
        <v>0</v>
      </c>
      <c r="O58" s="25">
        <f t="shared" si="22"/>
        <v>301318.98</v>
      </c>
      <c r="P58" s="25">
        <f t="shared" si="22"/>
        <v>0</v>
      </c>
    </row>
    <row r="59" spans="1:16" x14ac:dyDescent="0.35">
      <c r="A59" s="21"/>
      <c r="B59" s="22"/>
      <c r="C59" s="27" t="s">
        <v>64</v>
      </c>
      <c r="D59" s="45" t="s">
        <v>67</v>
      </c>
      <c r="E59" s="45"/>
      <c r="F59" s="45"/>
      <c r="G59" s="45"/>
      <c r="H59" s="45"/>
      <c r="I59" s="45"/>
      <c r="J59" s="24">
        <v>500</v>
      </c>
      <c r="K59" s="25">
        <f t="shared" si="22"/>
        <v>283177.68</v>
      </c>
      <c r="L59" s="25">
        <f t="shared" si="22"/>
        <v>0</v>
      </c>
      <c r="M59" s="25">
        <f t="shared" si="22"/>
        <v>301318.98</v>
      </c>
      <c r="N59" s="25">
        <f t="shared" si="22"/>
        <v>0</v>
      </c>
      <c r="O59" s="25">
        <f t="shared" si="22"/>
        <v>301318.98</v>
      </c>
      <c r="P59" s="25">
        <f t="shared" si="22"/>
        <v>0</v>
      </c>
    </row>
    <row r="60" spans="1:16" x14ac:dyDescent="0.35">
      <c r="A60" s="21"/>
      <c r="B60" s="22"/>
      <c r="C60" s="27" t="s">
        <v>65</v>
      </c>
      <c r="D60" s="45" t="s">
        <v>67</v>
      </c>
      <c r="E60" s="45"/>
      <c r="F60" s="45"/>
      <c r="G60" s="45"/>
      <c r="H60" s="45"/>
      <c r="I60" s="45"/>
      <c r="J60" s="24">
        <v>540</v>
      </c>
      <c r="K60" s="25">
        <v>283177.68</v>
      </c>
      <c r="L60" s="25">
        <v>0</v>
      </c>
      <c r="M60" s="25">
        <v>301318.98</v>
      </c>
      <c r="N60" s="25">
        <v>0</v>
      </c>
      <c r="O60" s="25">
        <v>301318.98</v>
      </c>
      <c r="P60" s="25">
        <v>0</v>
      </c>
    </row>
    <row r="61" spans="1:16" ht="72" x14ac:dyDescent="0.35">
      <c r="A61" s="30"/>
      <c r="B61" s="31"/>
      <c r="C61" s="27" t="s">
        <v>68</v>
      </c>
      <c r="D61" s="45" t="s">
        <v>69</v>
      </c>
      <c r="E61" s="45"/>
      <c r="F61" s="45"/>
      <c r="G61" s="45"/>
      <c r="H61" s="45"/>
      <c r="I61" s="45"/>
      <c r="J61" s="24"/>
      <c r="K61" s="25">
        <f t="shared" ref="K61:P61" si="23">K62</f>
        <v>2730096.59</v>
      </c>
      <c r="L61" s="25">
        <f t="shared" si="23"/>
        <v>994383.11</v>
      </c>
      <c r="M61" s="25">
        <f t="shared" si="23"/>
        <v>964837</v>
      </c>
      <c r="N61" s="25">
        <f t="shared" si="23"/>
        <v>0</v>
      </c>
      <c r="O61" s="25">
        <f t="shared" si="23"/>
        <v>928702</v>
      </c>
      <c r="P61" s="25">
        <f t="shared" si="23"/>
        <v>0</v>
      </c>
    </row>
    <row r="62" spans="1:16" ht="36" x14ac:dyDescent="0.35">
      <c r="A62" s="30"/>
      <c r="B62" s="31"/>
      <c r="C62" s="27" t="s">
        <v>70</v>
      </c>
      <c r="D62" s="45" t="s">
        <v>71</v>
      </c>
      <c r="E62" s="45"/>
      <c r="F62" s="45"/>
      <c r="G62" s="45"/>
      <c r="H62" s="45"/>
      <c r="I62" s="45"/>
      <c r="J62" s="24"/>
      <c r="K62" s="25">
        <f t="shared" ref="K62:P62" si="24">K63+K66+K69</f>
        <v>2730096.59</v>
      </c>
      <c r="L62" s="25">
        <f t="shared" si="24"/>
        <v>994383.11</v>
      </c>
      <c r="M62" s="25">
        <f t="shared" si="24"/>
        <v>964837</v>
      </c>
      <c r="N62" s="25">
        <f t="shared" si="24"/>
        <v>0</v>
      </c>
      <c r="O62" s="25">
        <f t="shared" si="24"/>
        <v>928702</v>
      </c>
      <c r="P62" s="25">
        <f t="shared" si="24"/>
        <v>0</v>
      </c>
    </row>
    <row r="63" spans="1:16" x14ac:dyDescent="0.35">
      <c r="A63" s="30"/>
      <c r="B63" s="31"/>
      <c r="C63" s="27" t="s">
        <v>39</v>
      </c>
      <c r="D63" s="45" t="s">
        <v>72</v>
      </c>
      <c r="E63" s="45"/>
      <c r="F63" s="45"/>
      <c r="G63" s="45"/>
      <c r="H63" s="45"/>
      <c r="I63" s="45"/>
      <c r="J63" s="24"/>
      <c r="K63" s="25">
        <f t="shared" ref="K63:P64" si="25">K64</f>
        <v>1683377.52</v>
      </c>
      <c r="L63" s="25">
        <f t="shared" si="25"/>
        <v>0</v>
      </c>
      <c r="M63" s="25">
        <f t="shared" si="25"/>
        <v>964837</v>
      </c>
      <c r="N63" s="25">
        <f t="shared" si="25"/>
        <v>0</v>
      </c>
      <c r="O63" s="25">
        <f t="shared" si="25"/>
        <v>928702</v>
      </c>
      <c r="P63" s="25">
        <f t="shared" si="25"/>
        <v>0</v>
      </c>
    </row>
    <row r="64" spans="1:16" ht="36" x14ac:dyDescent="0.35">
      <c r="A64" s="30"/>
      <c r="B64" s="31"/>
      <c r="C64" s="26" t="s">
        <v>28</v>
      </c>
      <c r="D64" s="45" t="s">
        <v>72</v>
      </c>
      <c r="E64" s="45"/>
      <c r="F64" s="45"/>
      <c r="G64" s="45"/>
      <c r="H64" s="45"/>
      <c r="I64" s="45"/>
      <c r="J64" s="24">
        <v>200</v>
      </c>
      <c r="K64" s="25">
        <f t="shared" si="25"/>
        <v>1683377.52</v>
      </c>
      <c r="L64" s="25">
        <f t="shared" si="25"/>
        <v>0</v>
      </c>
      <c r="M64" s="25">
        <f t="shared" si="25"/>
        <v>964837</v>
      </c>
      <c r="N64" s="25">
        <f t="shared" si="25"/>
        <v>0</v>
      </c>
      <c r="O64" s="25">
        <f t="shared" si="25"/>
        <v>928702</v>
      </c>
      <c r="P64" s="25">
        <f t="shared" si="25"/>
        <v>0</v>
      </c>
    </row>
    <row r="65" spans="1:16" ht="36" x14ac:dyDescent="0.35">
      <c r="A65" s="30"/>
      <c r="B65" s="31"/>
      <c r="C65" s="26" t="s">
        <v>29</v>
      </c>
      <c r="D65" s="45" t="s">
        <v>72</v>
      </c>
      <c r="E65" s="45"/>
      <c r="F65" s="45"/>
      <c r="G65" s="45"/>
      <c r="H65" s="45"/>
      <c r="I65" s="45"/>
      <c r="J65" s="24">
        <v>240</v>
      </c>
      <c r="K65" s="32">
        <v>1683377.52</v>
      </c>
      <c r="L65" s="32">
        <v>0</v>
      </c>
      <c r="M65" s="32">
        <v>964837</v>
      </c>
      <c r="N65" s="32">
        <v>0</v>
      </c>
      <c r="O65" s="32">
        <v>928702</v>
      </c>
      <c r="P65" s="32">
        <v>0</v>
      </c>
    </row>
    <row r="66" spans="1:16" ht="72" x14ac:dyDescent="0.35">
      <c r="A66" s="30"/>
      <c r="B66" s="31"/>
      <c r="C66" s="26" t="s">
        <v>73</v>
      </c>
      <c r="D66" s="45" t="s">
        <v>74</v>
      </c>
      <c r="E66" s="45"/>
      <c r="F66" s="45"/>
      <c r="G66" s="45"/>
      <c r="H66" s="45"/>
      <c r="I66" s="45"/>
      <c r="J66" s="24"/>
      <c r="K66" s="32">
        <f t="shared" ref="K66:P67" si="26">K67</f>
        <v>994383.11</v>
      </c>
      <c r="L66" s="32">
        <f t="shared" si="26"/>
        <v>994383.11</v>
      </c>
      <c r="M66" s="32">
        <f t="shared" si="26"/>
        <v>0</v>
      </c>
      <c r="N66" s="32">
        <f t="shared" si="26"/>
        <v>0</v>
      </c>
      <c r="O66" s="32">
        <f t="shared" si="26"/>
        <v>0</v>
      </c>
      <c r="P66" s="32">
        <f t="shared" si="26"/>
        <v>0</v>
      </c>
    </row>
    <row r="67" spans="1:16" ht="54" x14ac:dyDescent="0.35">
      <c r="A67" s="30"/>
      <c r="B67" s="31"/>
      <c r="C67" s="26" t="s">
        <v>53</v>
      </c>
      <c r="D67" s="45" t="s">
        <v>74</v>
      </c>
      <c r="E67" s="45"/>
      <c r="F67" s="45"/>
      <c r="G67" s="45"/>
      <c r="H67" s="45"/>
      <c r="I67" s="45"/>
      <c r="J67" s="24">
        <v>200</v>
      </c>
      <c r="K67" s="32">
        <f t="shared" si="26"/>
        <v>994383.11</v>
      </c>
      <c r="L67" s="32">
        <f t="shared" si="26"/>
        <v>994383.11</v>
      </c>
      <c r="M67" s="32">
        <f t="shared" si="26"/>
        <v>0</v>
      </c>
      <c r="N67" s="32">
        <f t="shared" si="26"/>
        <v>0</v>
      </c>
      <c r="O67" s="32">
        <f t="shared" si="26"/>
        <v>0</v>
      </c>
      <c r="P67" s="32">
        <f t="shared" si="26"/>
        <v>0</v>
      </c>
    </row>
    <row r="68" spans="1:16" ht="36" x14ac:dyDescent="0.35">
      <c r="A68" s="30"/>
      <c r="B68" s="31"/>
      <c r="C68" s="26" t="s">
        <v>29</v>
      </c>
      <c r="D68" s="45" t="s">
        <v>74</v>
      </c>
      <c r="E68" s="45"/>
      <c r="F68" s="45"/>
      <c r="G68" s="45"/>
      <c r="H68" s="45"/>
      <c r="I68" s="45"/>
      <c r="J68" s="24">
        <v>240</v>
      </c>
      <c r="K68" s="32">
        <v>994383.11</v>
      </c>
      <c r="L68" s="32">
        <v>994383.11</v>
      </c>
      <c r="M68" s="32">
        <v>0</v>
      </c>
      <c r="N68" s="32">
        <v>0</v>
      </c>
      <c r="O68" s="32">
        <v>0</v>
      </c>
      <c r="P68" s="32">
        <v>0</v>
      </c>
    </row>
    <row r="69" spans="1:16" ht="72" x14ac:dyDescent="0.35">
      <c r="A69" s="30"/>
      <c r="B69" s="31"/>
      <c r="C69" s="26" t="s">
        <v>75</v>
      </c>
      <c r="D69" s="45" t="s">
        <v>76</v>
      </c>
      <c r="E69" s="45"/>
      <c r="F69" s="45"/>
      <c r="G69" s="45"/>
      <c r="H69" s="45"/>
      <c r="I69" s="45"/>
      <c r="J69" s="24"/>
      <c r="K69" s="32">
        <f t="shared" ref="K69:P70" si="27">K70</f>
        <v>52335.96</v>
      </c>
      <c r="L69" s="32">
        <f t="shared" si="27"/>
        <v>0</v>
      </c>
      <c r="M69" s="32">
        <f t="shared" si="27"/>
        <v>0</v>
      </c>
      <c r="N69" s="32">
        <f t="shared" si="27"/>
        <v>0</v>
      </c>
      <c r="O69" s="32">
        <f t="shared" si="27"/>
        <v>0</v>
      </c>
      <c r="P69" s="32">
        <f t="shared" si="27"/>
        <v>0</v>
      </c>
    </row>
    <row r="70" spans="1:16" ht="54" x14ac:dyDescent="0.35">
      <c r="A70" s="30"/>
      <c r="B70" s="31"/>
      <c r="C70" s="26" t="s">
        <v>53</v>
      </c>
      <c r="D70" s="45" t="s">
        <v>76</v>
      </c>
      <c r="E70" s="45"/>
      <c r="F70" s="45"/>
      <c r="G70" s="45"/>
      <c r="H70" s="45"/>
      <c r="I70" s="45"/>
      <c r="J70" s="24">
        <v>200</v>
      </c>
      <c r="K70" s="32">
        <f t="shared" si="27"/>
        <v>52335.96</v>
      </c>
      <c r="L70" s="32">
        <f t="shared" si="27"/>
        <v>0</v>
      </c>
      <c r="M70" s="32">
        <f t="shared" si="27"/>
        <v>0</v>
      </c>
      <c r="N70" s="32">
        <f t="shared" si="27"/>
        <v>0</v>
      </c>
      <c r="O70" s="32">
        <f t="shared" si="27"/>
        <v>0</v>
      </c>
      <c r="P70" s="32">
        <f t="shared" si="27"/>
        <v>0</v>
      </c>
    </row>
    <row r="71" spans="1:16" ht="36" x14ac:dyDescent="0.35">
      <c r="A71" s="30"/>
      <c r="B71" s="31"/>
      <c r="C71" s="26" t="s">
        <v>29</v>
      </c>
      <c r="D71" s="45" t="s">
        <v>76</v>
      </c>
      <c r="E71" s="45"/>
      <c r="F71" s="45"/>
      <c r="G71" s="45"/>
      <c r="H71" s="45"/>
      <c r="I71" s="45"/>
      <c r="J71" s="24">
        <v>240</v>
      </c>
      <c r="K71" s="32">
        <v>52335.96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</row>
    <row r="72" spans="1:16" ht="19.5" customHeight="1" x14ac:dyDescent="0.35">
      <c r="A72" s="3"/>
      <c r="B72" s="33"/>
      <c r="C72" s="46" t="s">
        <v>16</v>
      </c>
      <c r="D72" s="46"/>
      <c r="E72" s="46"/>
      <c r="F72" s="46"/>
      <c r="G72" s="46"/>
      <c r="H72" s="46"/>
      <c r="I72" s="46"/>
      <c r="J72" s="46"/>
      <c r="K72" s="25">
        <f t="shared" ref="K72:P72" si="28">K14</f>
        <v>14805160.789999999</v>
      </c>
      <c r="L72" s="25">
        <f t="shared" si="28"/>
        <v>5244187.82</v>
      </c>
      <c r="M72" s="25">
        <f t="shared" si="28"/>
        <v>7760196.9000000004</v>
      </c>
      <c r="N72" s="25">
        <f t="shared" si="28"/>
        <v>3244235.92</v>
      </c>
      <c r="O72" s="25">
        <f t="shared" si="28"/>
        <v>7710984.9199999999</v>
      </c>
      <c r="P72" s="25">
        <f t="shared" si="28"/>
        <v>3265943.92</v>
      </c>
    </row>
  </sheetData>
  <mergeCells count="75">
    <mergeCell ref="D69:I69"/>
    <mergeCell ref="D70:I70"/>
    <mergeCell ref="D71:I71"/>
    <mergeCell ref="C72:J72"/>
    <mergeCell ref="D64:I64"/>
    <mergeCell ref="D65:I65"/>
    <mergeCell ref="D66:I66"/>
    <mergeCell ref="D67:I67"/>
    <mergeCell ref="D68:I68"/>
    <mergeCell ref="D59:I59"/>
    <mergeCell ref="D60:I60"/>
    <mergeCell ref="D61:I61"/>
    <mergeCell ref="D62:I62"/>
    <mergeCell ref="D63:I63"/>
    <mergeCell ref="D54:I54"/>
    <mergeCell ref="D55:I55"/>
    <mergeCell ref="D56:I56"/>
    <mergeCell ref="D57:I57"/>
    <mergeCell ref="D58:I58"/>
    <mergeCell ref="D49:I49"/>
    <mergeCell ref="D50:I50"/>
    <mergeCell ref="D51:I51"/>
    <mergeCell ref="D52:I52"/>
    <mergeCell ref="D53:I53"/>
    <mergeCell ref="D44:I44"/>
    <mergeCell ref="D45:I45"/>
    <mergeCell ref="D46:I46"/>
    <mergeCell ref="D47:I47"/>
    <mergeCell ref="D48:I48"/>
    <mergeCell ref="D39:I39"/>
    <mergeCell ref="D40:I40"/>
    <mergeCell ref="D41:I41"/>
    <mergeCell ref="D42:I42"/>
    <mergeCell ref="D43:I43"/>
    <mergeCell ref="D34:I34"/>
    <mergeCell ref="D35:I35"/>
    <mergeCell ref="D36:I36"/>
    <mergeCell ref="D37:I37"/>
    <mergeCell ref="D38:I38"/>
    <mergeCell ref="D29:I29"/>
    <mergeCell ref="D30:I30"/>
    <mergeCell ref="D31:I31"/>
    <mergeCell ref="D32:I32"/>
    <mergeCell ref="D33:I33"/>
    <mergeCell ref="D24:I24"/>
    <mergeCell ref="D25:I25"/>
    <mergeCell ref="D26:I26"/>
    <mergeCell ref="D27:I27"/>
    <mergeCell ref="D28:I28"/>
    <mergeCell ref="D19:I19"/>
    <mergeCell ref="D20:I20"/>
    <mergeCell ref="D21:I21"/>
    <mergeCell ref="D22:I22"/>
    <mergeCell ref="D23:I23"/>
    <mergeCell ref="D14:I14"/>
    <mergeCell ref="D15:I15"/>
    <mergeCell ref="D16:I16"/>
    <mergeCell ref="D17:I17"/>
    <mergeCell ref="D18:I18"/>
    <mergeCell ref="B6:P6"/>
    <mergeCell ref="B7:P7"/>
    <mergeCell ref="B8:P8"/>
    <mergeCell ref="B10:B12"/>
    <mergeCell ref="C10:C12"/>
    <mergeCell ref="D10:J11"/>
    <mergeCell ref="K10:P10"/>
    <mergeCell ref="K11:L11"/>
    <mergeCell ref="M11:N11"/>
    <mergeCell ref="O11:P11"/>
    <mergeCell ref="D12:I12"/>
    <mergeCell ref="M1:P1"/>
    <mergeCell ref="N2:P2"/>
    <mergeCell ref="M3:P3"/>
    <mergeCell ref="B4:P4"/>
    <mergeCell ref="B5:P5"/>
  </mergeCells>
  <pageMargins left="0.39374999999999999" right="0.27569444444444402" top="0.59097222222222201" bottom="0.47222222222222199" header="0.31527777777777799" footer="0.51180555555555496"/>
  <pageSetup paperSize="9" scale="47" firstPageNumber="0" fitToHeight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74</cp:revision>
  <cp:lastPrinted>2025-01-14T04:30:23Z</cp:lastPrinted>
  <dcterms:created xsi:type="dcterms:W3CDTF">2015-10-17T06:03:12Z</dcterms:created>
  <dcterms:modified xsi:type="dcterms:W3CDTF">2025-01-14T04:30:33Z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