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ЗУБОВА\Исполнение бюджета (новое)\2024\годовая\На сайт ИСПОЛНЕНИЕ МР 2024г\"/>
    </mc:Choice>
  </mc:AlternateContent>
  <bookViews>
    <workbookView xWindow="0" yWindow="0" windowWidth="16380" windowHeight="8190" tabRatio="500"/>
  </bookViews>
  <sheets>
    <sheet name="Приложение 1" sheetId="1" r:id="rId1"/>
  </sheets>
  <definedNames>
    <definedName name="Excel_BuiltIn_Print_Area" localSheetId="0">'Приложение 1'!$A$1:$O$35</definedName>
    <definedName name="Excel_BuiltIn_Print_Titles" localSheetId="0">'Приложение 1'!$7:$8</definedName>
    <definedName name="_xlnm.Print_Titles" localSheetId="0">'Приложение 1'!$7:$8</definedName>
    <definedName name="_xlnm.Print_Area" localSheetId="0">'Приложение 1'!$A$1:$O$35</definedName>
  </definedNames>
  <calcPr calcId="152511"/>
</workbook>
</file>

<file path=xl/calcChain.xml><?xml version="1.0" encoding="utf-8"?>
<calcChain xmlns="http://schemas.openxmlformats.org/spreadsheetml/2006/main">
  <c r="O18" i="1" l="1"/>
  <c r="K12" i="1"/>
  <c r="J19" i="1"/>
  <c r="J16" i="1"/>
  <c r="I12" i="1"/>
  <c r="M26" i="1"/>
  <c r="O26" i="1"/>
  <c r="G26" i="1"/>
  <c r="G15" i="1"/>
  <c r="K15" i="1" s="1"/>
  <c r="E12" i="1"/>
  <c r="H12" i="1"/>
  <c r="J12" i="1"/>
  <c r="E13" i="1"/>
  <c r="H13" i="1"/>
  <c r="I13" i="1"/>
  <c r="J13" i="1"/>
  <c r="K13" i="1"/>
  <c r="B15" i="1"/>
  <c r="B14" i="1" s="1"/>
  <c r="B11" i="1" s="1"/>
  <c r="C15" i="1"/>
  <c r="D15" i="1"/>
  <c r="F15" i="1"/>
  <c r="J15" i="1"/>
  <c r="L15" i="1"/>
  <c r="M15" i="1"/>
  <c r="O15" i="1" s="1"/>
  <c r="E16" i="1"/>
  <c r="H16" i="1"/>
  <c r="I16" i="1"/>
  <c r="K16" i="1"/>
  <c r="N16" i="1"/>
  <c r="O16" i="1"/>
  <c r="E17" i="1"/>
  <c r="H17" i="1"/>
  <c r="I17" i="1"/>
  <c r="J17" i="1"/>
  <c r="K17" i="1"/>
  <c r="N17" i="1"/>
  <c r="O17" i="1"/>
  <c r="E18" i="1"/>
  <c r="H18" i="1"/>
  <c r="I18" i="1"/>
  <c r="J18" i="1"/>
  <c r="K18" i="1"/>
  <c r="N18" i="1"/>
  <c r="E19" i="1"/>
  <c r="H19" i="1"/>
  <c r="I19" i="1"/>
  <c r="K19" i="1"/>
  <c r="N19" i="1"/>
  <c r="O19" i="1"/>
  <c r="E20" i="1"/>
  <c r="H20" i="1"/>
  <c r="I20" i="1"/>
  <c r="J20" i="1"/>
  <c r="K20" i="1"/>
  <c r="N20" i="1"/>
  <c r="O20" i="1"/>
  <c r="E21" i="1"/>
  <c r="H21" i="1"/>
  <c r="I21" i="1"/>
  <c r="J21" i="1"/>
  <c r="K21" i="1"/>
  <c r="N21" i="1"/>
  <c r="O21" i="1"/>
  <c r="E22" i="1"/>
  <c r="H22" i="1"/>
  <c r="I22" i="1"/>
  <c r="J22" i="1"/>
  <c r="K22" i="1"/>
  <c r="N22" i="1"/>
  <c r="O22" i="1"/>
  <c r="E23" i="1"/>
  <c r="H23" i="1"/>
  <c r="I23" i="1"/>
  <c r="J23" i="1"/>
  <c r="K23" i="1"/>
  <c r="N23" i="1"/>
  <c r="O23" i="1"/>
  <c r="E24" i="1"/>
  <c r="H24" i="1"/>
  <c r="I24" i="1"/>
  <c r="J24" i="1"/>
  <c r="K24" i="1"/>
  <c r="N24" i="1"/>
  <c r="O24" i="1"/>
  <c r="E25" i="1"/>
  <c r="H25" i="1"/>
  <c r="I25" i="1"/>
  <c r="J25" i="1"/>
  <c r="K25" i="1"/>
  <c r="N25" i="1"/>
  <c r="O25" i="1"/>
  <c r="B26" i="1"/>
  <c r="C26" i="1"/>
  <c r="C14" i="1" s="1"/>
  <c r="C11" i="1" s="1"/>
  <c r="D26" i="1"/>
  <c r="F26" i="1"/>
  <c r="F14" i="1" s="1"/>
  <c r="L26" i="1"/>
  <c r="E27" i="1"/>
  <c r="H27" i="1"/>
  <c r="I27" i="1"/>
  <c r="J27" i="1"/>
  <c r="K27" i="1"/>
  <c r="N27" i="1"/>
  <c r="O27" i="1"/>
  <c r="E28" i="1"/>
  <c r="H28" i="1"/>
  <c r="I28" i="1"/>
  <c r="J28" i="1"/>
  <c r="K28" i="1"/>
  <c r="N28" i="1"/>
  <c r="O28" i="1"/>
  <c r="E29" i="1"/>
  <c r="H29" i="1"/>
  <c r="I29" i="1"/>
  <c r="J29" i="1"/>
  <c r="K29" i="1"/>
  <c r="N29" i="1"/>
  <c r="O29" i="1"/>
  <c r="E30" i="1"/>
  <c r="H30" i="1"/>
  <c r="I30" i="1"/>
  <c r="J30" i="1"/>
  <c r="K30" i="1"/>
  <c r="N30" i="1"/>
  <c r="O30" i="1"/>
  <c r="E31" i="1"/>
  <c r="H31" i="1"/>
  <c r="I31" i="1"/>
  <c r="J31" i="1"/>
  <c r="K31" i="1"/>
  <c r="N31" i="1"/>
  <c r="O31" i="1"/>
  <c r="E32" i="1"/>
  <c r="H32" i="1"/>
  <c r="I32" i="1"/>
  <c r="J32" i="1"/>
  <c r="K32" i="1"/>
  <c r="N32" i="1"/>
  <c r="O32" i="1"/>
  <c r="E33" i="1"/>
  <c r="H33" i="1"/>
  <c r="I33" i="1"/>
  <c r="J33" i="1"/>
  <c r="K33" i="1"/>
  <c r="N33" i="1"/>
  <c r="O33" i="1"/>
  <c r="J26" i="1"/>
  <c r="E15" i="1"/>
  <c r="H26" i="1"/>
  <c r="I26" i="1"/>
  <c r="D14" i="1"/>
  <c r="D11" i="1"/>
  <c r="L14" i="1"/>
  <c r="H15" i="1"/>
  <c r="G14" i="1"/>
  <c r="I14" i="1" s="1"/>
  <c r="I15" i="1"/>
  <c r="H14" i="1"/>
  <c r="N26" i="1"/>
  <c r="M14" i="1"/>
  <c r="N14" i="1" s="1"/>
  <c r="N15" i="1"/>
  <c r="O14" i="1"/>
  <c r="K14" i="1" l="1"/>
  <c r="F11" i="1"/>
  <c r="E11" i="1" s="1"/>
  <c r="E14" i="1"/>
  <c r="J14" i="1"/>
  <c r="E26" i="1"/>
  <c r="K26" i="1"/>
  <c r="G11" i="1"/>
  <c r="K11" i="1" l="1"/>
  <c r="H11" i="1"/>
  <c r="J11" i="1"/>
  <c r="I11" i="1"/>
</calcChain>
</file>

<file path=xl/sharedStrings.xml><?xml version="1.0" encoding="utf-8"?>
<sst xmlns="http://schemas.openxmlformats.org/spreadsheetml/2006/main" count="65" uniqueCount="55">
  <si>
    <t>Приложение 1</t>
  </si>
  <si>
    <t>ИНФОРМАЦИЯ</t>
  </si>
  <si>
    <t>Единица измерения: руб.</t>
  </si>
  <si>
    <t>Вид дохода</t>
  </si>
  <si>
    <t>Исполнено на 31.12.2022</t>
  </si>
  <si>
    <t>Утвержденный прогноз</t>
  </si>
  <si>
    <r>
      <rPr>
        <sz val="13"/>
        <rFont val="Times New Roman"/>
        <family val="1"/>
        <charset val="204"/>
      </rPr>
      <t>Динамика</t>
    </r>
    <r>
      <rPr>
        <b/>
        <u/>
        <sz val="13"/>
        <rFont val="Times New Roman"/>
        <family val="1"/>
        <charset val="204"/>
      </rPr>
      <t xml:space="preserve"> утв прогноза</t>
    </r>
    <r>
      <rPr>
        <sz val="13"/>
        <rFont val="Times New Roman"/>
        <family val="1"/>
        <charset val="204"/>
      </rPr>
      <t xml:space="preserve"> 2023 к Исполнению на 31.12.2022</t>
    </r>
  </si>
  <si>
    <t>Исполнение на отчетную дату</t>
  </si>
  <si>
    <t>Выполнение утвержденного прогноза 
(с учетом изменений)</t>
  </si>
  <si>
    <t xml:space="preserve">Динамика поступления </t>
  </si>
  <si>
    <t>Недоимка по налоговым доходам, просроченная дебиторская задолженность по неналоговым доходам</t>
  </si>
  <si>
    <t>первоначальный</t>
  </si>
  <si>
    <t xml:space="preserve">с учетом изменений </t>
  </si>
  <si>
    <t>отчетного года</t>
  </si>
  <si>
    <t>текущего года</t>
  </si>
  <si>
    <t xml:space="preserve">%  </t>
  </si>
  <si>
    <t>сумма</t>
  </si>
  <si>
    <t>%</t>
  </si>
  <si>
    <t xml:space="preserve">на начало текущего года </t>
  </si>
  <si>
    <t xml:space="preserve">на конец отчетного периода </t>
  </si>
  <si>
    <t>изменение 
с начала года</t>
  </si>
  <si>
    <t xml:space="preserve">А </t>
  </si>
  <si>
    <t>4=3/1</t>
  </si>
  <si>
    <t>11=10/9</t>
  </si>
  <si>
    <t>12=10-9</t>
  </si>
  <si>
    <t>Налоговые и неналоговые доходы  
(с учетом пересчета норматива по НДФЛ в условия текущего года)</t>
  </si>
  <si>
    <t>X</t>
  </si>
  <si>
    <t xml:space="preserve">НДФЛ (с учетом пересчета норматива в условия текущего года) </t>
  </si>
  <si>
    <t xml:space="preserve">Акцизы (с учетом пересчета норматива в условия текущего года) </t>
  </si>
  <si>
    <t xml:space="preserve">Налоговые и неналоговые доходы </t>
  </si>
  <si>
    <t xml:space="preserve">Налоговые доходы </t>
  </si>
  <si>
    <t xml:space="preserve">НДФЛ </t>
  </si>
  <si>
    <t xml:space="preserve">Акцизы </t>
  </si>
  <si>
    <t>УСН</t>
  </si>
  <si>
    <t>ЕНВД</t>
  </si>
  <si>
    <t>ЕСХН</t>
  </si>
  <si>
    <t>ПСН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</si>
  <si>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</si>
  <si>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</si>
  <si>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</si>
  <si>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 и сборам</t>
  </si>
  <si>
    <t xml:space="preserve">Неналоговые доходы </t>
  </si>
  <si>
    <t>Доходы от использования имущества</t>
  </si>
  <si>
    <t>Платежи при пользовании природными ресурсами</t>
  </si>
  <si>
    <t xml:space="preserve">Доходы от оказания платных услуг и компенсации затрат государства 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</si>
  <si>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</si>
  <si>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</si>
  <si>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</si>
  <si>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>Прочие неналоговые доходы</t>
  </si>
  <si>
    <t xml:space="preserve">Исполнитель       Трусенко И.К.   8-38168-24303   </t>
  </si>
  <si>
    <r>
      <t xml:space="preserve">об исполнении налоговых и неналоговых доходов </t>
    </r>
    <r>
      <rPr>
        <b/>
        <u/>
        <sz val="14"/>
        <color indexed="8"/>
        <rFont val="Times New Roman"/>
        <family val="1"/>
        <charset val="204"/>
      </rPr>
      <t>районного</t>
    </r>
    <r>
      <rPr>
        <u/>
        <sz val="14"/>
        <color indexed="8"/>
        <rFont val="Times New Roman"/>
        <family val="1"/>
        <charset val="204"/>
      </rPr>
      <t xml:space="preserve"> бюджета</t>
    </r>
    <r>
      <rPr>
        <sz val="14"/>
        <color indexed="8"/>
        <rFont val="Times New Roman"/>
        <family val="1"/>
        <charset val="204"/>
      </rPr>
      <t xml:space="preserve"> Марьяновского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муниципального района 
по состоянию </t>
    </r>
    <r>
      <rPr>
        <b/>
        <sz val="14"/>
        <rFont val="Times New Roman"/>
        <family val="1"/>
        <charset val="204"/>
      </rPr>
      <t>на  1 января 2025 года</t>
    </r>
  </si>
  <si>
    <t>5=4/2</t>
  </si>
  <si>
    <t>6=4-2</t>
  </si>
  <si>
    <t>7=4/3</t>
  </si>
  <si>
    <t>8=4-3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</si>
</sst>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%"/>
    <numFmt numFmtId="166" formatCode="0.0"/>
  </numFmts>
  <fonts count="18" x14ac:knownFonts="1">
    <font>
      <sz val="10"/>
      <name val="Arial Cyr"/>
      <charset val="204"/>
    </font>
    <font>
      <sz val="10"/>
      <color indexed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6" fillId="0" borderId="1" applyNumberFormat="0">
      <alignment horizontal="right" vertical="top"/>
    </xf>
    <xf numFmtId="0" fontId="16" fillId="0" borderId="1" applyNumberFormat="0">
      <alignment horizontal="right" vertical="top"/>
    </xf>
    <xf numFmtId="0" fontId="1" fillId="0" borderId="0" applyNumberFormat="0" applyBorder="0" applyProtection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right" vertical="center"/>
    </xf>
    <xf numFmtId="164" fontId="12" fillId="2" borderId="1" xfId="2" applyNumberFormat="1" applyFont="1" applyFill="1" applyBorder="1" applyAlignment="1">
      <alignment horizontal="right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13" fillId="3" borderId="1" xfId="1" applyNumberFormat="1" applyFont="1" applyFill="1" applyBorder="1" applyAlignment="1">
      <alignment horizontal="right" vertical="center"/>
    </xf>
    <xf numFmtId="164" fontId="12" fillId="3" borderId="1" xfId="2" applyNumberFormat="1" applyFont="1" applyFill="1" applyBorder="1" applyAlignment="1">
      <alignment horizontal="right" vertical="center"/>
    </xf>
    <xf numFmtId="164" fontId="13" fillId="3" borderId="1" xfId="2" applyNumberFormat="1" applyFont="1" applyFill="1" applyBorder="1" applyAlignment="1">
      <alignment horizontal="right" vertical="center"/>
    </xf>
    <xf numFmtId="166" fontId="13" fillId="2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/>
    <xf numFmtId="164" fontId="12" fillId="2" borderId="1" xfId="2" applyNumberFormat="1" applyFont="1" applyFill="1" applyBorder="1" applyAlignment="1"/>
    <xf numFmtId="4" fontId="12" fillId="2" borderId="1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 indent="2"/>
    </xf>
    <xf numFmtId="4" fontId="13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left" vertical="center" wrapText="1" indent="2"/>
    </xf>
    <xf numFmtId="164" fontId="13" fillId="3" borderId="1" xfId="1" applyNumberFormat="1" applyFont="1" applyFill="1" applyBorder="1" applyAlignment="1"/>
    <xf numFmtId="164" fontId="12" fillId="2" borderId="1" xfId="0" applyNumberFormat="1" applyFont="1" applyFill="1" applyBorder="1" applyAlignment="1">
      <alignment wrapText="1"/>
    </xf>
    <xf numFmtId="0" fontId="14" fillId="0" borderId="0" xfId="0" applyFont="1" applyAlignment="1">
      <alignment vertical="center"/>
    </xf>
    <xf numFmtId="4" fontId="2" fillId="0" borderId="1" xfId="0" applyNumberFormat="1" applyFont="1" applyFill="1" applyBorder="1" applyAlignment="1">
      <alignment wrapText="1"/>
    </xf>
    <xf numFmtId="49" fontId="2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4" fontId="2" fillId="0" borderId="0" xfId="1" applyNumberFormat="1" applyFont="1" applyFill="1" applyBorder="1" applyAlignment="1"/>
    <xf numFmtId="49" fontId="15" fillId="0" borderId="0" xfId="0" applyNumberFormat="1" applyFont="1" applyAlignment="1">
      <alignment vertical="center"/>
    </xf>
    <xf numFmtId="164" fontId="13" fillId="4" borderId="1" xfId="1" applyNumberFormat="1" applyFont="1" applyFill="1" applyBorder="1" applyAlignment="1">
      <alignment horizontal="right" vertical="center"/>
    </xf>
    <xf numFmtId="164" fontId="12" fillId="5" borderId="1" xfId="2" applyNumberFormat="1" applyFont="1" applyFill="1" applyBorder="1" applyAlignment="1">
      <alignment horizontal="right" vertical="center"/>
    </xf>
    <xf numFmtId="4" fontId="2" fillId="4" borderId="1" xfId="1" applyNumberFormat="1" applyFont="1" applyFill="1" applyBorder="1" applyAlignment="1"/>
    <xf numFmtId="164" fontId="12" fillId="4" borderId="1" xfId="2" applyNumberFormat="1" applyFont="1" applyFill="1" applyBorder="1" applyAlignment="1">
      <alignment horizontal="right" vertical="center"/>
    </xf>
    <xf numFmtId="164" fontId="13" fillId="4" borderId="1" xfId="2" applyNumberFormat="1" applyFont="1" applyFill="1" applyBorder="1" applyAlignment="1">
      <alignment horizontal="right" vertical="center"/>
    </xf>
    <xf numFmtId="164" fontId="13" fillId="4" borderId="1" xfId="0" applyNumberFormat="1" applyFont="1" applyFill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 vertical="center"/>
    </xf>
    <xf numFmtId="10" fontId="12" fillId="2" borderId="1" xfId="0" applyNumberFormat="1" applyFont="1" applyFill="1" applyBorder="1" applyAlignment="1">
      <alignment horizontal="right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10" fontId="13" fillId="2" borderId="1" xfId="0" applyNumberFormat="1" applyFont="1" applyFill="1" applyBorder="1" applyAlignment="1">
      <alignment horizontal="right" vertical="center"/>
    </xf>
    <xf numFmtId="166" fontId="13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/>
    <xf numFmtId="4" fontId="2" fillId="4" borderId="1" xfId="0" applyNumberFormat="1" applyFont="1" applyFill="1" applyBorder="1" applyAlignment="1">
      <alignment horizontal="right" vertical="center"/>
    </xf>
    <xf numFmtId="164" fontId="17" fillId="5" borderId="2" xfId="1" applyNumberFormat="1" applyFont="1" applyFill="1" applyBorder="1" applyAlignment="1">
      <alignment horizontal="right" vertical="center"/>
    </xf>
    <xf numFmtId="164" fontId="17" fillId="5" borderId="2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vertical="center"/>
    </xf>
    <xf numFmtId="4" fontId="2" fillId="5" borderId="2" xfId="1" applyNumberFormat="1" applyFont="1" applyFill="1" applyBorder="1" applyAlignment="1"/>
    <xf numFmtId="4" fontId="2" fillId="5" borderId="2" xfId="0" applyNumberFormat="1" applyFont="1" applyFill="1" applyBorder="1" applyAlignment="1">
      <alignment wrapText="1"/>
    </xf>
    <xf numFmtId="4" fontId="2" fillId="5" borderId="2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14" fontId="9" fillId="0" borderId="1" xfId="0" applyNumberFormat="1" applyFont="1" applyFill="1" applyBorder="1" applyAlignment="1">
      <alignment horizontal="center" vertical="top" wrapText="1"/>
    </xf>
  </cellXfs>
  <cellStyles count="4">
    <cellStyle name="Данные (редактируемые)" xfId="1"/>
    <cellStyle name="Данные (только для чтения)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topLeftCell="A2" zoomScale="90" zoomScaleNormal="90" zoomScaleSheetLayoutView="100" workbookViewId="0">
      <selection activeCell="O19" sqref="O19"/>
    </sheetView>
  </sheetViews>
  <sheetFormatPr defaultRowHeight="15.75" x14ac:dyDescent="0.25"/>
  <cols>
    <col min="1" max="1" width="41.85546875" style="1" customWidth="1"/>
    <col min="2" max="2" width="19.5703125" style="1" hidden="1" customWidth="1"/>
    <col min="3" max="3" width="19.140625" style="2" customWidth="1"/>
    <col min="4" max="4" width="22.85546875" style="2" customWidth="1"/>
    <col min="5" max="5" width="14.7109375" style="2" hidden="1" customWidth="1"/>
    <col min="6" max="6" width="19" style="2" customWidth="1"/>
    <col min="7" max="7" width="18.42578125" style="2" customWidth="1"/>
    <col min="8" max="8" width="10.7109375" style="3" customWidth="1"/>
    <col min="9" max="9" width="16.7109375" style="1" customWidth="1"/>
    <col min="10" max="10" width="12" style="3" customWidth="1"/>
    <col min="11" max="11" width="17" style="1" customWidth="1"/>
    <col min="12" max="12" width="14" style="4" customWidth="1"/>
    <col min="13" max="13" width="13.7109375" style="4" customWidth="1"/>
    <col min="14" max="14" width="11.28515625" style="4" customWidth="1"/>
    <col min="15" max="15" width="14.42578125" style="4" customWidth="1"/>
    <col min="16" max="16384" width="9.140625" style="5"/>
  </cols>
  <sheetData>
    <row r="1" spans="1:16" ht="18.75" x14ac:dyDescent="0.3">
      <c r="L1" s="1"/>
      <c r="M1" s="1"/>
      <c r="O1" s="6" t="s">
        <v>0</v>
      </c>
    </row>
    <row r="2" spans="1:16" x14ac:dyDescent="0.25">
      <c r="L2" s="1"/>
      <c r="M2" s="1"/>
      <c r="N2" s="1"/>
      <c r="O2" s="1"/>
    </row>
    <row r="3" spans="1:16" ht="18.75" customHeight="1" x14ac:dyDescent="0.3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42" customHeight="1" x14ac:dyDescent="0.25">
      <c r="A4" s="68" t="s">
        <v>50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6" ht="17.25" customHeight="1" x14ac:dyDescent="0.25">
      <c r="A5" s="7"/>
      <c r="B5" s="7"/>
      <c r="C5" s="8"/>
      <c r="D5" s="8"/>
      <c r="E5" s="8"/>
      <c r="F5" s="8"/>
      <c r="G5" s="8"/>
      <c r="H5" s="7"/>
      <c r="I5" s="7"/>
      <c r="J5" s="7"/>
      <c r="K5" s="7"/>
      <c r="L5" s="7"/>
      <c r="M5" s="7"/>
      <c r="N5" s="7"/>
      <c r="O5" s="7"/>
    </row>
    <row r="6" spans="1:16" ht="17.25" customHeight="1" x14ac:dyDescent="0.25">
      <c r="A6" s="9" t="s">
        <v>2</v>
      </c>
      <c r="B6" s="9"/>
      <c r="C6" s="8"/>
      <c r="D6" s="8"/>
      <c r="E6" s="8"/>
      <c r="F6" s="8"/>
      <c r="G6" s="8"/>
      <c r="H6" s="7"/>
      <c r="I6" s="7"/>
      <c r="J6" s="7"/>
      <c r="K6" s="7"/>
      <c r="L6" s="7"/>
      <c r="M6" s="7"/>
      <c r="N6" s="7"/>
      <c r="O6" s="7"/>
    </row>
    <row r="7" spans="1:16" s="11" customFormat="1" ht="68.25" customHeight="1" x14ac:dyDescent="0.2">
      <c r="A7" s="66" t="s">
        <v>3</v>
      </c>
      <c r="B7" s="66" t="s">
        <v>4</v>
      </c>
      <c r="C7" s="69" t="s">
        <v>5</v>
      </c>
      <c r="D7" s="69"/>
      <c r="E7" s="66" t="s">
        <v>6</v>
      </c>
      <c r="F7" s="66" t="s">
        <v>7</v>
      </c>
      <c r="G7" s="66"/>
      <c r="H7" s="66" t="s">
        <v>8</v>
      </c>
      <c r="I7" s="66"/>
      <c r="J7" s="66" t="s">
        <v>9</v>
      </c>
      <c r="K7" s="66"/>
      <c r="L7" s="65" t="s">
        <v>10</v>
      </c>
      <c r="M7" s="65"/>
      <c r="N7" s="65"/>
      <c r="O7" s="65"/>
    </row>
    <row r="8" spans="1:16" s="12" customFormat="1" ht="36" customHeight="1" x14ac:dyDescent="0.2">
      <c r="A8" s="66"/>
      <c r="B8" s="66"/>
      <c r="C8" s="66" t="s">
        <v>11</v>
      </c>
      <c r="D8" s="70" t="s">
        <v>12</v>
      </c>
      <c r="E8" s="66"/>
      <c r="F8" s="71" t="s">
        <v>13</v>
      </c>
      <c r="G8" s="71" t="s">
        <v>14</v>
      </c>
      <c r="H8" s="66" t="s">
        <v>15</v>
      </c>
      <c r="I8" s="66" t="s">
        <v>16</v>
      </c>
      <c r="J8" s="66" t="s">
        <v>17</v>
      </c>
      <c r="K8" s="66" t="s">
        <v>16</v>
      </c>
      <c r="L8" s="65" t="s">
        <v>18</v>
      </c>
      <c r="M8" s="65" t="s">
        <v>19</v>
      </c>
      <c r="N8" s="65" t="s">
        <v>20</v>
      </c>
      <c r="O8" s="65"/>
    </row>
    <row r="9" spans="1:16" s="12" customFormat="1" ht="24" customHeight="1" x14ac:dyDescent="0.2">
      <c r="A9" s="66"/>
      <c r="B9" s="66"/>
      <c r="C9" s="66"/>
      <c r="D9" s="70"/>
      <c r="E9" s="66"/>
      <c r="F9" s="71"/>
      <c r="G9" s="71"/>
      <c r="H9" s="66"/>
      <c r="I9" s="66"/>
      <c r="J9" s="66"/>
      <c r="K9" s="66"/>
      <c r="L9" s="65"/>
      <c r="M9" s="65"/>
      <c r="N9" s="10" t="s">
        <v>17</v>
      </c>
      <c r="O9" s="10" t="s">
        <v>16</v>
      </c>
    </row>
    <row r="10" spans="1:16" s="12" customFormat="1" ht="20.25" customHeight="1" x14ac:dyDescent="0.2">
      <c r="A10" s="13" t="s">
        <v>21</v>
      </c>
      <c r="B10" s="13">
        <v>1</v>
      </c>
      <c r="C10" s="13">
        <v>1</v>
      </c>
      <c r="D10" s="14">
        <v>2</v>
      </c>
      <c r="E10" s="13" t="s">
        <v>22</v>
      </c>
      <c r="F10" s="13">
        <v>3</v>
      </c>
      <c r="G10" s="13">
        <v>4</v>
      </c>
      <c r="H10" s="13" t="s">
        <v>51</v>
      </c>
      <c r="I10" s="13" t="s">
        <v>52</v>
      </c>
      <c r="J10" s="13" t="s">
        <v>53</v>
      </c>
      <c r="K10" s="13" t="s">
        <v>54</v>
      </c>
      <c r="L10" s="13">
        <v>9</v>
      </c>
      <c r="M10" s="13">
        <v>10</v>
      </c>
      <c r="N10" s="13" t="s">
        <v>23</v>
      </c>
      <c r="O10" s="13" t="s">
        <v>24</v>
      </c>
    </row>
    <row r="11" spans="1:16" s="7" customFormat="1" ht="49.5" customHeight="1" x14ac:dyDescent="0.2">
      <c r="A11" s="15" t="s">
        <v>25</v>
      </c>
      <c r="B11" s="16">
        <f>B14-B16+B12</f>
        <v>247450501.97000003</v>
      </c>
      <c r="C11" s="17">
        <f>C14-C16+C12</f>
        <v>299658316.19</v>
      </c>
      <c r="D11" s="16">
        <f>D14-D16+D12</f>
        <v>396497542.15999997</v>
      </c>
      <c r="E11" s="16">
        <f t="shared" ref="E11:E33" si="0">D11/F11%</f>
        <v>138.17710593027098</v>
      </c>
      <c r="F11" s="16">
        <f>F14-F16+F12</f>
        <v>286948796.25</v>
      </c>
      <c r="G11" s="16">
        <f>G14-G16+G12</f>
        <v>396373701.00999999</v>
      </c>
      <c r="H11" s="46">
        <f>G11/D11</f>
        <v>0.99968766225050143</v>
      </c>
      <c r="I11" s="47">
        <f t="shared" ref="I11:I33" si="1">G11-D11</f>
        <v>-123841.14999997616</v>
      </c>
      <c r="J11" s="48">
        <f t="shared" ref="J11:J33" si="2">G11/F11</f>
        <v>1.381339480039725</v>
      </c>
      <c r="K11" s="47">
        <f t="shared" ref="K11:K33" si="3">G11-F11</f>
        <v>109424904.75999999</v>
      </c>
      <c r="L11" s="49" t="s">
        <v>26</v>
      </c>
      <c r="M11" s="49" t="s">
        <v>26</v>
      </c>
      <c r="N11" s="49" t="s">
        <v>26</v>
      </c>
      <c r="O11" s="18" t="s">
        <v>26</v>
      </c>
    </row>
    <row r="12" spans="1:16" s="7" customFormat="1" ht="32.25" customHeight="1" x14ac:dyDescent="0.2">
      <c r="A12" s="19" t="s">
        <v>27</v>
      </c>
      <c r="B12" s="20">
        <v>201565543</v>
      </c>
      <c r="C12" s="40">
        <v>253391040</v>
      </c>
      <c r="D12" s="40">
        <v>301368135.13999999</v>
      </c>
      <c r="E12" s="43">
        <f t="shared" si="0"/>
        <v>123.5106017321376</v>
      </c>
      <c r="F12" s="44">
        <v>244001835.40000001</v>
      </c>
      <c r="G12" s="40">
        <v>301375636.00999999</v>
      </c>
      <c r="H12" s="50">
        <f t="shared" ref="H12:H33" si="4">G12/D12</f>
        <v>1.0000248893931554</v>
      </c>
      <c r="I12" s="51">
        <f>G12-D12</f>
        <v>7500.8700000047684</v>
      </c>
      <c r="J12" s="52">
        <f t="shared" si="2"/>
        <v>1.2351367583606299</v>
      </c>
      <c r="K12" s="51">
        <f>G12-F12</f>
        <v>57373800.609999985</v>
      </c>
      <c r="L12" s="53" t="s">
        <v>26</v>
      </c>
      <c r="M12" s="53" t="s">
        <v>26</v>
      </c>
      <c r="N12" s="53" t="s">
        <v>26</v>
      </c>
      <c r="O12" s="23" t="s">
        <v>26</v>
      </c>
    </row>
    <row r="13" spans="1:16" s="7" customFormat="1" ht="32.25" hidden="1" customHeight="1" x14ac:dyDescent="0.25">
      <c r="A13" s="19" t="s">
        <v>28</v>
      </c>
      <c r="B13" s="24">
        <v>9820227.1500000004</v>
      </c>
      <c r="C13" s="20"/>
      <c r="D13" s="20"/>
      <c r="E13" s="21" t="e">
        <f t="shared" si="0"/>
        <v>#DIV/0!</v>
      </c>
      <c r="F13" s="22"/>
      <c r="G13" s="20"/>
      <c r="H13" s="50" t="e">
        <f t="shared" si="4"/>
        <v>#DIV/0!</v>
      </c>
      <c r="I13" s="51">
        <f t="shared" si="1"/>
        <v>0</v>
      </c>
      <c r="J13" s="52" t="e">
        <f t="shared" si="2"/>
        <v>#DIV/0!</v>
      </c>
      <c r="K13" s="51">
        <f t="shared" si="3"/>
        <v>0</v>
      </c>
      <c r="L13" s="53"/>
      <c r="M13" s="53"/>
      <c r="N13" s="53"/>
      <c r="O13" s="23"/>
    </row>
    <row r="14" spans="1:16" s="27" customFormat="1" ht="18.75" customHeight="1" x14ac:dyDescent="0.25">
      <c r="A14" s="15" t="s">
        <v>29</v>
      </c>
      <c r="B14" s="25">
        <f>B15+B26</f>
        <v>214837627.27000004</v>
      </c>
      <c r="C14" s="17">
        <f>C15+C26</f>
        <v>299658316.19</v>
      </c>
      <c r="D14" s="17">
        <f>D15+D26</f>
        <v>396497542.15999997</v>
      </c>
      <c r="E14" s="16">
        <f t="shared" si="0"/>
        <v>148.69520017256312</v>
      </c>
      <c r="F14" s="16">
        <f>F15+F26</f>
        <v>266651204.41</v>
      </c>
      <c r="G14" s="16">
        <f>G15+G26</f>
        <v>396373701.00999999</v>
      </c>
      <c r="H14" s="46">
        <f t="shared" si="4"/>
        <v>0.99968766225050143</v>
      </c>
      <c r="I14" s="47">
        <f t="shared" si="1"/>
        <v>-123841.14999997616</v>
      </c>
      <c r="J14" s="48">
        <f t="shared" si="2"/>
        <v>1.4864875704837999</v>
      </c>
      <c r="K14" s="47">
        <f t="shared" si="3"/>
        <v>129722496.59999999</v>
      </c>
      <c r="L14" s="26">
        <f>L15+L26</f>
        <v>5225154.5</v>
      </c>
      <c r="M14" s="26">
        <f>M15+M26</f>
        <v>3147341.3699999996</v>
      </c>
      <c r="N14" s="54">
        <f t="shared" ref="N14:N33" si="5">M14/L14</f>
        <v>0.60234417374644134</v>
      </c>
      <c r="O14" s="26">
        <f t="shared" ref="O14:O33" si="6">M14-L14</f>
        <v>-2077813.1300000004</v>
      </c>
    </row>
    <row r="15" spans="1:16" s="27" customFormat="1" ht="18.75" customHeight="1" x14ac:dyDescent="0.25">
      <c r="A15" s="15" t="s">
        <v>30</v>
      </c>
      <c r="B15" s="25">
        <f>B16+B17+B18+B19+B20+B21+B24+B25</f>
        <v>196427292.28000003</v>
      </c>
      <c r="C15" s="17">
        <f>C16+C17+C18+C19+C20+C21+C22+C23+C24+C25</f>
        <v>283017272</v>
      </c>
      <c r="D15" s="17">
        <f>D16+D17+D18+D19+D20+D21+D22+D23+D24+D25</f>
        <v>333583364.98999995</v>
      </c>
      <c r="E15" s="16">
        <f t="shared" si="0"/>
        <v>134.48709267558462</v>
      </c>
      <c r="F15" s="17">
        <f>F16+F17+F18+F19+F20+F21+F24+F25</f>
        <v>248041175.06999999</v>
      </c>
      <c r="G15" s="17">
        <f>G16+G17+G18+G19+G20+G21+G24+G25</f>
        <v>333591072.51999998</v>
      </c>
      <c r="H15" s="46">
        <f t="shared" si="4"/>
        <v>1.0000231052588617</v>
      </c>
      <c r="I15" s="47">
        <f t="shared" si="1"/>
        <v>7707.5300000309944</v>
      </c>
      <c r="J15" s="48">
        <f t="shared" si="2"/>
        <v>1.3449020003467442</v>
      </c>
      <c r="K15" s="47">
        <f t="shared" si="3"/>
        <v>85549897.449999988</v>
      </c>
      <c r="L15" s="26">
        <f>L16+L17+L18+L19+L20+L21+L22+L23+L24+L25</f>
        <v>4475072.2699999996</v>
      </c>
      <c r="M15" s="26">
        <f>M16+M17+M18+M19+M20+M21+M22+M23+M24+M25</f>
        <v>2749606.1899999995</v>
      </c>
      <c r="N15" s="54">
        <f t="shared" si="5"/>
        <v>0.61442721460227945</v>
      </c>
      <c r="O15" s="26">
        <f t="shared" si="6"/>
        <v>-1725466.08</v>
      </c>
    </row>
    <row r="16" spans="1:16" s="30" customFormat="1" ht="18.75" customHeight="1" x14ac:dyDescent="0.25">
      <c r="A16" s="28" t="s">
        <v>31</v>
      </c>
      <c r="B16" s="24">
        <v>168952668.30000001</v>
      </c>
      <c r="C16" s="40">
        <v>253391040</v>
      </c>
      <c r="D16" s="40">
        <v>301368135.13999999</v>
      </c>
      <c r="E16" s="41">
        <f t="shared" si="0"/>
        <v>134.71721874563798</v>
      </c>
      <c r="F16" s="58">
        <v>223704243.56</v>
      </c>
      <c r="G16" s="40">
        <v>301375636.00999999</v>
      </c>
      <c r="H16" s="50">
        <f t="shared" si="4"/>
        <v>1.0000248893931554</v>
      </c>
      <c r="I16" s="51">
        <f t="shared" si="1"/>
        <v>7500.8700000047684</v>
      </c>
      <c r="J16" s="52">
        <f>G16/F16</f>
        <v>1.3472057177546015</v>
      </c>
      <c r="K16" s="51">
        <f t="shared" si="3"/>
        <v>77671392.449999988</v>
      </c>
      <c r="L16" s="60">
        <v>4093172.73</v>
      </c>
      <c r="M16" s="60">
        <v>2199042.21</v>
      </c>
      <c r="N16" s="55">
        <f t="shared" si="5"/>
        <v>0.53724637464786396</v>
      </c>
      <c r="O16" s="29">
        <f t="shared" si="6"/>
        <v>-1894130.52</v>
      </c>
      <c r="P16" s="64"/>
    </row>
    <row r="17" spans="1:16" s="30" customFormat="1" ht="18.75" customHeight="1" x14ac:dyDescent="0.25">
      <c r="A17" s="28" t="s">
        <v>32</v>
      </c>
      <c r="B17" s="24">
        <v>9820227.1500000004</v>
      </c>
      <c r="C17" s="40">
        <v>9758232</v>
      </c>
      <c r="D17" s="40">
        <v>7477619.1900000004</v>
      </c>
      <c r="E17" s="41">
        <f t="shared" si="0"/>
        <v>72.435806423290273</v>
      </c>
      <c r="F17" s="58">
        <v>10323097.869999999</v>
      </c>
      <c r="G17" s="40">
        <v>7477825.8499999996</v>
      </c>
      <c r="H17" s="50">
        <f t="shared" si="4"/>
        <v>1.0000276371388739</v>
      </c>
      <c r="I17" s="51">
        <f t="shared" si="1"/>
        <v>206.65999999921769</v>
      </c>
      <c r="J17" s="52">
        <f t="shared" si="2"/>
        <v>0.72437808341731824</v>
      </c>
      <c r="K17" s="51">
        <f t="shared" si="3"/>
        <v>-2845272.0199999996</v>
      </c>
      <c r="L17" s="60"/>
      <c r="M17" s="60"/>
      <c r="N17" s="55" t="e">
        <f t="shared" si="5"/>
        <v>#DIV/0!</v>
      </c>
      <c r="O17" s="29">
        <f t="shared" si="6"/>
        <v>0</v>
      </c>
    </row>
    <row r="18" spans="1:16" s="30" customFormat="1" ht="18.75" customHeight="1" x14ac:dyDescent="0.25">
      <c r="A18" s="28" t="s">
        <v>33</v>
      </c>
      <c r="B18" s="24">
        <v>6498243.6799999997</v>
      </c>
      <c r="C18" s="40">
        <v>8378000</v>
      </c>
      <c r="D18" s="40">
        <v>11796451.15</v>
      </c>
      <c r="E18" s="41">
        <f t="shared" si="0"/>
        <v>209.11537174969303</v>
      </c>
      <c r="F18" s="58">
        <v>5641121</v>
      </c>
      <c r="G18" s="40">
        <v>11796451.15</v>
      </c>
      <c r="H18" s="50">
        <f t="shared" si="4"/>
        <v>1</v>
      </c>
      <c r="I18" s="51">
        <f t="shared" si="1"/>
        <v>0</v>
      </c>
      <c r="J18" s="52">
        <f t="shared" si="2"/>
        <v>2.0911537174969301</v>
      </c>
      <c r="K18" s="51">
        <f t="shared" si="3"/>
        <v>6155330.1500000004</v>
      </c>
      <c r="L18" s="60">
        <v>271188.33</v>
      </c>
      <c r="M18" s="60">
        <v>162247.26999999999</v>
      </c>
      <c r="N18" s="55">
        <f t="shared" si="5"/>
        <v>0.5982826399646326</v>
      </c>
      <c r="O18" s="29">
        <f>M18-L18</f>
        <v>-108941.06000000003</v>
      </c>
      <c r="P18" s="64"/>
    </row>
    <row r="19" spans="1:16" s="30" customFormat="1" ht="18.75" customHeight="1" x14ac:dyDescent="0.25">
      <c r="A19" s="28" t="s">
        <v>34</v>
      </c>
      <c r="B19" s="24">
        <v>68225.86</v>
      </c>
      <c r="C19" s="45"/>
      <c r="D19" s="45">
        <v>11401.68</v>
      </c>
      <c r="E19" s="41">
        <f t="shared" si="0"/>
        <v>-13.560294457653873</v>
      </c>
      <c r="F19" s="59">
        <v>-84081.36</v>
      </c>
      <c r="G19" s="45">
        <v>11401.68</v>
      </c>
      <c r="H19" s="50">
        <f t="shared" si="4"/>
        <v>1</v>
      </c>
      <c r="I19" s="51">
        <f t="shared" si="1"/>
        <v>0</v>
      </c>
      <c r="J19" s="52">
        <f>G19/F19</f>
        <v>-0.13560294457653874</v>
      </c>
      <c r="K19" s="51">
        <f t="shared" si="3"/>
        <v>95483.040000000008</v>
      </c>
      <c r="L19" s="60">
        <v>33733.31</v>
      </c>
      <c r="M19" s="60">
        <v>24214.03</v>
      </c>
      <c r="N19" s="55">
        <f t="shared" si="5"/>
        <v>0.71780770994604448</v>
      </c>
      <c r="O19" s="29">
        <f t="shared" si="6"/>
        <v>-9519.2799999999988</v>
      </c>
      <c r="P19" s="64"/>
    </row>
    <row r="20" spans="1:16" s="30" customFormat="1" ht="18.75" customHeight="1" x14ac:dyDescent="0.25">
      <c r="A20" s="31" t="s">
        <v>35</v>
      </c>
      <c r="B20" s="24">
        <v>3961393.73</v>
      </c>
      <c r="C20" s="40">
        <v>4248000</v>
      </c>
      <c r="D20" s="40">
        <v>4124085.64</v>
      </c>
      <c r="E20" s="41">
        <f t="shared" si="0"/>
        <v>99.814777969505272</v>
      </c>
      <c r="F20" s="58">
        <v>4131738.53</v>
      </c>
      <c r="G20" s="40">
        <v>4124085.64</v>
      </c>
      <c r="H20" s="50">
        <f t="shared" si="4"/>
        <v>1</v>
      </c>
      <c r="I20" s="51">
        <f t="shared" si="1"/>
        <v>0</v>
      </c>
      <c r="J20" s="52">
        <f t="shared" si="2"/>
        <v>0.99814777969505253</v>
      </c>
      <c r="K20" s="51">
        <f t="shared" si="3"/>
        <v>-7652.8899999996647</v>
      </c>
      <c r="L20" s="60">
        <v>31525.67</v>
      </c>
      <c r="M20" s="60">
        <v>40496.53</v>
      </c>
      <c r="N20" s="55">
        <f t="shared" si="5"/>
        <v>1.284557314721622</v>
      </c>
      <c r="O20" s="29">
        <f t="shared" si="6"/>
        <v>8970.86</v>
      </c>
    </row>
    <row r="21" spans="1:16" s="30" customFormat="1" ht="18.75" customHeight="1" x14ac:dyDescent="0.25">
      <c r="A21" s="31" t="s">
        <v>36</v>
      </c>
      <c r="B21" s="24">
        <v>3170232.72</v>
      </c>
      <c r="C21" s="40">
        <v>3292000</v>
      </c>
      <c r="D21" s="40">
        <v>2856906.28</v>
      </c>
      <c r="E21" s="41">
        <f t="shared" si="0"/>
        <v>360.70123428259404</v>
      </c>
      <c r="F21" s="58">
        <v>792042.28</v>
      </c>
      <c r="G21" s="40">
        <v>2856906.28</v>
      </c>
      <c r="H21" s="50">
        <f t="shared" si="4"/>
        <v>1</v>
      </c>
      <c r="I21" s="51">
        <f t="shared" si="1"/>
        <v>0</v>
      </c>
      <c r="J21" s="52">
        <f t="shared" si="2"/>
        <v>3.6070123428259406</v>
      </c>
      <c r="K21" s="51">
        <f t="shared" si="3"/>
        <v>2064863.9999999998</v>
      </c>
      <c r="L21" s="60">
        <v>45412</v>
      </c>
      <c r="M21" s="60">
        <v>83715.13</v>
      </c>
      <c r="N21" s="55">
        <f t="shared" si="5"/>
        <v>1.8434583370034354</v>
      </c>
      <c r="O21" s="29">
        <f t="shared" si="6"/>
        <v>38303.130000000005</v>
      </c>
    </row>
    <row r="22" spans="1:16" s="30" customFormat="1" ht="18.75" hidden="1" customHeight="1" x14ac:dyDescent="0.25">
      <c r="A22" s="31" t="s">
        <v>37</v>
      </c>
      <c r="B22" s="32"/>
      <c r="C22" s="40"/>
      <c r="D22" s="40"/>
      <c r="E22" s="41" t="e">
        <f t="shared" si="0"/>
        <v>#DIV/0!</v>
      </c>
      <c r="F22" s="58"/>
      <c r="G22" s="40"/>
      <c r="H22" s="50" t="e">
        <f t="shared" si="4"/>
        <v>#DIV/0!</v>
      </c>
      <c r="I22" s="51">
        <f t="shared" si="1"/>
        <v>0</v>
      </c>
      <c r="J22" s="52" t="e">
        <f t="shared" si="2"/>
        <v>#DIV/0!</v>
      </c>
      <c r="K22" s="51">
        <f t="shared" si="3"/>
        <v>0</v>
      </c>
      <c r="L22" s="60"/>
      <c r="M22" s="60"/>
      <c r="N22" s="55" t="e">
        <f t="shared" si="5"/>
        <v>#DIV/0!</v>
      </c>
      <c r="O22" s="29">
        <f t="shared" si="6"/>
        <v>0</v>
      </c>
    </row>
    <row r="23" spans="1:16" s="30" customFormat="1" ht="21" hidden="1" customHeight="1" x14ac:dyDescent="0.25">
      <c r="A23" s="31" t="s">
        <v>38</v>
      </c>
      <c r="B23" s="32"/>
      <c r="C23" s="40"/>
      <c r="D23" s="40"/>
      <c r="E23" s="41" t="e">
        <f t="shared" si="0"/>
        <v>#DIV/0!</v>
      </c>
      <c r="F23" s="58"/>
      <c r="G23" s="40"/>
      <c r="H23" s="50" t="e">
        <f t="shared" si="4"/>
        <v>#DIV/0!</v>
      </c>
      <c r="I23" s="51">
        <f t="shared" si="1"/>
        <v>0</v>
      </c>
      <c r="J23" s="52" t="e">
        <f t="shared" si="2"/>
        <v>#DIV/0!</v>
      </c>
      <c r="K23" s="51">
        <f t="shared" si="3"/>
        <v>0</v>
      </c>
      <c r="L23" s="60"/>
      <c r="M23" s="60"/>
      <c r="N23" s="55" t="e">
        <f t="shared" si="5"/>
        <v>#DIV/0!</v>
      </c>
      <c r="O23" s="29">
        <f t="shared" si="6"/>
        <v>0</v>
      </c>
    </row>
    <row r="24" spans="1:16" s="30" customFormat="1" ht="18.75" customHeight="1" x14ac:dyDescent="0.25">
      <c r="A24" s="31" t="s">
        <v>39</v>
      </c>
      <c r="B24" s="24">
        <v>3956250.52</v>
      </c>
      <c r="C24" s="45">
        <v>3950000</v>
      </c>
      <c r="D24" s="45">
        <v>5948765.9100000001</v>
      </c>
      <c r="E24" s="41">
        <f t="shared" si="0"/>
        <v>168.38660895893622</v>
      </c>
      <c r="F24" s="61">
        <v>3532802.25</v>
      </c>
      <c r="G24" s="42">
        <v>5948765.9100000001</v>
      </c>
      <c r="H24" s="50">
        <f t="shared" si="4"/>
        <v>1</v>
      </c>
      <c r="I24" s="51">
        <f t="shared" si="1"/>
        <v>0</v>
      </c>
      <c r="J24" s="52">
        <f t="shared" si="2"/>
        <v>1.6838660895893622</v>
      </c>
      <c r="K24" s="51">
        <f t="shared" si="3"/>
        <v>2415963.66</v>
      </c>
      <c r="L24" s="60">
        <v>40.229999999999997</v>
      </c>
      <c r="M24" s="60">
        <v>239891.02</v>
      </c>
      <c r="N24" s="55">
        <f t="shared" si="5"/>
        <v>5962.9883171762367</v>
      </c>
      <c r="O24" s="29">
        <f t="shared" si="6"/>
        <v>239850.78999999998</v>
      </c>
    </row>
    <row r="25" spans="1:16" s="30" customFormat="1" ht="32.25" customHeight="1" x14ac:dyDescent="0.25">
      <c r="A25" s="28" t="s">
        <v>40</v>
      </c>
      <c r="B25" s="24">
        <v>50.32</v>
      </c>
      <c r="C25" s="45"/>
      <c r="D25" s="45"/>
      <c r="E25" s="41">
        <f t="shared" si="0"/>
        <v>0</v>
      </c>
      <c r="F25" s="58">
        <v>210.94</v>
      </c>
      <c r="G25" s="40">
        <v>0</v>
      </c>
      <c r="H25" s="50" t="e">
        <f t="shared" si="4"/>
        <v>#DIV/0!</v>
      </c>
      <c r="I25" s="51">
        <f t="shared" si="1"/>
        <v>0</v>
      </c>
      <c r="J25" s="52">
        <f t="shared" si="2"/>
        <v>0</v>
      </c>
      <c r="K25" s="51">
        <f t="shared" si="3"/>
        <v>-210.94</v>
      </c>
      <c r="L25" s="60"/>
      <c r="M25" s="60"/>
      <c r="N25" s="55" t="e">
        <f t="shared" si="5"/>
        <v>#DIV/0!</v>
      </c>
      <c r="O25" s="29">
        <f t="shared" si="6"/>
        <v>0</v>
      </c>
    </row>
    <row r="26" spans="1:16" s="30" customFormat="1" ht="18.75" customHeight="1" x14ac:dyDescent="0.25">
      <c r="A26" s="15" t="s">
        <v>41</v>
      </c>
      <c r="B26" s="33">
        <f>B27+B28+B29+B30+B31+B32+B33</f>
        <v>18410334.990000002</v>
      </c>
      <c r="C26" s="47">
        <f>C27+C28+C29+C30+C31+C32+C33</f>
        <v>16641044.190000001</v>
      </c>
      <c r="D26" s="47">
        <f>D27+D28+D29+D30+D31+D32+D33</f>
        <v>62914177.169999994</v>
      </c>
      <c r="E26" s="16">
        <f t="shared" si="0"/>
        <v>338.0659751823905</v>
      </c>
      <c r="F26" s="47">
        <f>F27+F28+F29+F30+F31+F32+F33</f>
        <v>18610029.34</v>
      </c>
      <c r="G26" s="47">
        <f>G27+G28+G29+G30+G31+G32+G33</f>
        <v>62782628.490000002</v>
      </c>
      <c r="H26" s="46">
        <f t="shared" si="4"/>
        <v>0.99790907731901923</v>
      </c>
      <c r="I26" s="47">
        <f t="shared" si="1"/>
        <v>-131548.67999999225</v>
      </c>
      <c r="J26" s="48">
        <f t="shared" si="2"/>
        <v>3.3735910536721381</v>
      </c>
      <c r="K26" s="47">
        <f t="shared" si="3"/>
        <v>44172599.150000006</v>
      </c>
      <c r="L26" s="26">
        <f>L27+L28+L29+L30+L31+L32+L33</f>
        <v>750082.23</v>
      </c>
      <c r="M26" s="26">
        <f>M27+M28+M29+M30+M31+M32+M33</f>
        <v>397735.18</v>
      </c>
      <c r="N26" s="54">
        <f t="shared" si="5"/>
        <v>0.53025543612731629</v>
      </c>
      <c r="O26" s="26">
        <f t="shared" si="6"/>
        <v>-352347.05</v>
      </c>
      <c r="P26" s="34"/>
    </row>
    <row r="27" spans="1:16" s="30" customFormat="1" ht="18.75" customHeight="1" x14ac:dyDescent="0.25">
      <c r="A27" s="28" t="s">
        <v>42</v>
      </c>
      <c r="B27" s="35">
        <v>5633865.2699999996</v>
      </c>
      <c r="C27" s="45">
        <v>4555622.78</v>
      </c>
      <c r="D27" s="45">
        <v>4534506.0199999996</v>
      </c>
      <c r="E27" s="41">
        <f t="shared" si="0"/>
        <v>83.272293143175474</v>
      </c>
      <c r="F27" s="62">
        <v>5445395.8799999999</v>
      </c>
      <c r="G27" s="56">
        <v>4402957.34</v>
      </c>
      <c r="H27" s="50">
        <f t="shared" si="4"/>
        <v>0.97098941330769262</v>
      </c>
      <c r="I27" s="51">
        <f t="shared" si="1"/>
        <v>-131548.6799999997</v>
      </c>
      <c r="J27" s="52">
        <f t="shared" si="2"/>
        <v>0.80856515063878143</v>
      </c>
      <c r="K27" s="51">
        <f t="shared" si="3"/>
        <v>-1042438.54</v>
      </c>
      <c r="L27" s="60">
        <v>688382.88</v>
      </c>
      <c r="M27" s="60">
        <v>336035.83</v>
      </c>
      <c r="N27" s="55">
        <f t="shared" si="5"/>
        <v>0.48815250896419737</v>
      </c>
      <c r="O27" s="29">
        <f t="shared" si="6"/>
        <v>-352347.05</v>
      </c>
      <c r="P27" s="64"/>
    </row>
    <row r="28" spans="1:16" s="30" customFormat="1" ht="32.25" customHeight="1" x14ac:dyDescent="0.25">
      <c r="A28" s="28" t="s">
        <v>43</v>
      </c>
      <c r="B28" s="35">
        <v>1652298.5</v>
      </c>
      <c r="C28" s="45">
        <v>1290021.4099999999</v>
      </c>
      <c r="D28" s="45">
        <v>3837482.73</v>
      </c>
      <c r="E28" s="41">
        <f t="shared" si="0"/>
        <v>195.16055932744197</v>
      </c>
      <c r="F28" s="63">
        <v>1966320.83</v>
      </c>
      <c r="G28" s="57">
        <v>3837482.73</v>
      </c>
      <c r="H28" s="50">
        <f t="shared" si="4"/>
        <v>1</v>
      </c>
      <c r="I28" s="51">
        <f t="shared" si="1"/>
        <v>0</v>
      </c>
      <c r="J28" s="52">
        <f t="shared" si="2"/>
        <v>1.9516055932744198</v>
      </c>
      <c r="K28" s="51">
        <f t="shared" si="3"/>
        <v>1871161.9</v>
      </c>
      <c r="L28" s="60"/>
      <c r="M28" s="60"/>
      <c r="N28" s="55" t="e">
        <f t="shared" si="5"/>
        <v>#DIV/0!</v>
      </c>
      <c r="O28" s="29">
        <f t="shared" si="6"/>
        <v>0</v>
      </c>
    </row>
    <row r="29" spans="1:16" ht="32.25" customHeight="1" x14ac:dyDescent="0.25">
      <c r="A29" s="28" t="s">
        <v>44</v>
      </c>
      <c r="B29" s="35">
        <v>208138.78</v>
      </c>
      <c r="C29" s="45">
        <v>0</v>
      </c>
      <c r="D29" s="45">
        <v>2657496.9500000002</v>
      </c>
      <c r="E29" s="41">
        <f t="shared" si="0"/>
        <v>1114.9879474174859</v>
      </c>
      <c r="F29" s="63">
        <v>238343.11</v>
      </c>
      <c r="G29" s="57">
        <v>2657496.9500000002</v>
      </c>
      <c r="H29" s="50">
        <f t="shared" si="4"/>
        <v>1</v>
      </c>
      <c r="I29" s="51">
        <f t="shared" si="1"/>
        <v>0</v>
      </c>
      <c r="J29" s="52">
        <f t="shared" si="2"/>
        <v>11.149879474174858</v>
      </c>
      <c r="K29" s="51">
        <f t="shared" si="3"/>
        <v>2419153.8400000003</v>
      </c>
      <c r="L29" s="60"/>
      <c r="M29" s="60"/>
      <c r="N29" s="55" t="e">
        <f t="shared" si="5"/>
        <v>#DIV/0!</v>
      </c>
      <c r="O29" s="29">
        <f t="shared" si="6"/>
        <v>0</v>
      </c>
    </row>
    <row r="30" spans="1:16" ht="32.25" customHeight="1" x14ac:dyDescent="0.25">
      <c r="A30" s="28" t="s">
        <v>45</v>
      </c>
      <c r="B30" s="35">
        <v>9821758.7699999996</v>
      </c>
      <c r="C30" s="45">
        <v>8965000</v>
      </c>
      <c r="D30" s="45">
        <v>48574674.539999999</v>
      </c>
      <c r="E30" s="41">
        <f t="shared" si="0"/>
        <v>635.79367921141738</v>
      </c>
      <c r="F30" s="63">
        <v>7640005.8899999997</v>
      </c>
      <c r="G30" s="57">
        <v>48574674.539999999</v>
      </c>
      <c r="H30" s="50">
        <f t="shared" si="4"/>
        <v>1</v>
      </c>
      <c r="I30" s="51">
        <f t="shared" si="1"/>
        <v>0</v>
      </c>
      <c r="J30" s="52">
        <f t="shared" si="2"/>
        <v>6.3579367921141747</v>
      </c>
      <c r="K30" s="51">
        <f t="shared" si="3"/>
        <v>40934668.649999999</v>
      </c>
      <c r="L30" s="60"/>
      <c r="M30" s="60"/>
      <c r="N30" s="55" t="e">
        <f t="shared" si="5"/>
        <v>#DIV/0!</v>
      </c>
      <c r="O30" s="29">
        <f t="shared" si="6"/>
        <v>0</v>
      </c>
    </row>
    <row r="31" spans="1:16" ht="18.75" customHeight="1" x14ac:dyDescent="0.25">
      <c r="A31" s="28" t="s">
        <v>46</v>
      </c>
      <c r="B31" s="35"/>
      <c r="C31" s="45">
        <v>0</v>
      </c>
      <c r="D31" s="45">
        <v>0</v>
      </c>
      <c r="E31" s="41" t="e">
        <f t="shared" si="0"/>
        <v>#DIV/0!</v>
      </c>
      <c r="F31" s="59">
        <v>0</v>
      </c>
      <c r="G31" s="45">
        <v>0</v>
      </c>
      <c r="H31" s="50" t="e">
        <f t="shared" si="4"/>
        <v>#DIV/0!</v>
      </c>
      <c r="I31" s="51">
        <f t="shared" si="1"/>
        <v>0</v>
      </c>
      <c r="J31" s="52" t="e">
        <f t="shared" si="2"/>
        <v>#DIV/0!</v>
      </c>
      <c r="K31" s="51">
        <f t="shared" si="3"/>
        <v>0</v>
      </c>
      <c r="L31" s="60"/>
      <c r="M31" s="60"/>
      <c r="N31" s="55" t="e">
        <f t="shared" si="5"/>
        <v>#DIV/0!</v>
      </c>
      <c r="O31" s="29">
        <f t="shared" si="6"/>
        <v>0</v>
      </c>
    </row>
    <row r="32" spans="1:16" ht="29.25" customHeight="1" x14ac:dyDescent="0.25">
      <c r="A32" s="28" t="s">
        <v>47</v>
      </c>
      <c r="B32" s="35">
        <v>1099523.67</v>
      </c>
      <c r="C32" s="45">
        <v>1830400</v>
      </c>
      <c r="D32" s="45">
        <v>3090315.93</v>
      </c>
      <c r="E32" s="41">
        <f t="shared" si="0"/>
        <v>93.082824826005705</v>
      </c>
      <c r="F32" s="63">
        <v>3319963.63</v>
      </c>
      <c r="G32" s="57">
        <v>3090315.93</v>
      </c>
      <c r="H32" s="50">
        <f t="shared" si="4"/>
        <v>1</v>
      </c>
      <c r="I32" s="51">
        <f t="shared" si="1"/>
        <v>0</v>
      </c>
      <c r="J32" s="52">
        <f t="shared" si="2"/>
        <v>0.93082824826005706</v>
      </c>
      <c r="K32" s="51">
        <f t="shared" si="3"/>
        <v>-229647.69999999972</v>
      </c>
      <c r="L32" s="60">
        <v>61699.35</v>
      </c>
      <c r="M32" s="60">
        <v>61699.35</v>
      </c>
      <c r="N32" s="55">
        <f t="shared" si="5"/>
        <v>1</v>
      </c>
      <c r="O32" s="29">
        <f t="shared" si="6"/>
        <v>0</v>
      </c>
    </row>
    <row r="33" spans="1:21" ht="18.75" customHeight="1" x14ac:dyDescent="0.25">
      <c r="A33" s="28" t="s">
        <v>48</v>
      </c>
      <c r="B33" s="35">
        <v>-5250</v>
      </c>
      <c r="C33" s="45">
        <v>0</v>
      </c>
      <c r="D33" s="45">
        <v>219701</v>
      </c>
      <c r="E33" s="41" t="e">
        <f t="shared" si="0"/>
        <v>#DIV/0!</v>
      </c>
      <c r="F33" s="59">
        <v>0</v>
      </c>
      <c r="G33" s="45">
        <v>219701</v>
      </c>
      <c r="H33" s="50">
        <f t="shared" si="4"/>
        <v>1</v>
      </c>
      <c r="I33" s="51">
        <f t="shared" si="1"/>
        <v>0</v>
      </c>
      <c r="J33" s="52" t="e">
        <f t="shared" si="2"/>
        <v>#DIV/0!</v>
      </c>
      <c r="K33" s="51">
        <f t="shared" si="3"/>
        <v>219701</v>
      </c>
      <c r="L33" s="60"/>
      <c r="M33" s="60"/>
      <c r="N33" s="55" t="e">
        <f t="shared" si="5"/>
        <v>#DIV/0!</v>
      </c>
      <c r="O33" s="29">
        <f t="shared" si="6"/>
        <v>0</v>
      </c>
    </row>
    <row r="34" spans="1:21" ht="14.25" customHeight="1" x14ac:dyDescent="0.25"/>
    <row r="35" spans="1:21" ht="15" customHeight="1" x14ac:dyDescent="0.25">
      <c r="A35" s="36" t="s">
        <v>49</v>
      </c>
      <c r="B35" s="36"/>
      <c r="C35" s="37"/>
      <c r="D35" s="37"/>
      <c r="E35" s="37"/>
      <c r="F35" s="38"/>
    </row>
    <row r="36" spans="1:21" x14ac:dyDescent="0.25">
      <c r="A36" s="39"/>
      <c r="B36" s="39"/>
      <c r="C36" s="37"/>
      <c r="D36" s="37"/>
      <c r="E36" s="37"/>
      <c r="F36" s="37"/>
      <c r="L36" s="3"/>
      <c r="M36" s="1"/>
      <c r="N36" s="3"/>
      <c r="O36" s="1"/>
    </row>
    <row r="37" spans="1:21" x14ac:dyDescent="0.25">
      <c r="L37" s="3"/>
      <c r="M37" s="1"/>
      <c r="N37" s="3"/>
      <c r="O37" s="1"/>
      <c r="U37" s="16"/>
    </row>
    <row r="38" spans="1:21" x14ac:dyDescent="0.25">
      <c r="L38" s="3"/>
      <c r="M38" s="1"/>
      <c r="N38" s="3"/>
      <c r="O38" s="1"/>
    </row>
    <row r="39" spans="1:21" x14ac:dyDescent="0.25">
      <c r="L39" s="3"/>
      <c r="M39" s="1"/>
      <c r="N39" s="3"/>
      <c r="O39" s="1"/>
    </row>
    <row r="40" spans="1:21" x14ac:dyDescent="0.25">
      <c r="L40" s="3"/>
      <c r="M40" s="1"/>
      <c r="N40" s="3"/>
      <c r="O40" s="1"/>
    </row>
    <row r="41" spans="1:21" x14ac:dyDescent="0.25">
      <c r="L41" s="3"/>
      <c r="M41" s="1"/>
      <c r="N41" s="3"/>
      <c r="O41" s="1"/>
    </row>
    <row r="42" spans="1:21" x14ac:dyDescent="0.25">
      <c r="L42" s="3"/>
      <c r="M42" s="1"/>
      <c r="N42" s="3"/>
      <c r="O42" s="1"/>
    </row>
    <row r="43" spans="1:21" x14ac:dyDescent="0.25">
      <c r="L43" s="3"/>
      <c r="M43" s="1"/>
      <c r="N43" s="3"/>
      <c r="O43" s="1"/>
    </row>
    <row r="44" spans="1:21" x14ac:dyDescent="0.25">
      <c r="L44" s="3"/>
      <c r="M44" s="1"/>
      <c r="N44" s="3"/>
      <c r="O44" s="1"/>
    </row>
    <row r="45" spans="1:21" x14ac:dyDescent="0.25">
      <c r="L45" s="3"/>
      <c r="M45" s="1"/>
      <c r="N45" s="3"/>
      <c r="O45" s="1"/>
    </row>
    <row r="46" spans="1:21" x14ac:dyDescent="0.25">
      <c r="L46" s="3"/>
      <c r="M46" s="1"/>
      <c r="N46" s="3"/>
      <c r="O46" s="1"/>
    </row>
    <row r="47" spans="1:21" x14ac:dyDescent="0.25">
      <c r="L47" s="3"/>
      <c r="M47" s="1"/>
      <c r="N47" s="3"/>
      <c r="O47" s="1"/>
    </row>
    <row r="48" spans="1:21" x14ac:dyDescent="0.25">
      <c r="L48" s="3"/>
      <c r="M48" s="1"/>
      <c r="N48" s="3"/>
      <c r="O48" s="1"/>
    </row>
    <row r="49" spans="12:15" x14ac:dyDescent="0.25">
      <c r="L49" s="3"/>
      <c r="M49" s="1"/>
      <c r="N49" s="3"/>
      <c r="O49" s="1"/>
    </row>
    <row r="50" spans="12:15" x14ac:dyDescent="0.25">
      <c r="L50" s="3"/>
      <c r="M50" s="1"/>
      <c r="N50" s="3"/>
      <c r="O50" s="1"/>
    </row>
    <row r="51" spans="12:15" x14ac:dyDescent="0.25">
      <c r="L51" s="3"/>
      <c r="M51" s="1"/>
      <c r="N51" s="3"/>
      <c r="O51" s="1"/>
    </row>
  </sheetData>
  <sheetProtection selectLockedCells="1" selectUnlockedCells="1"/>
  <mergeCells count="21">
    <mergeCell ref="E7:E9"/>
    <mergeCell ref="F7:G7"/>
    <mergeCell ref="K8:K9"/>
    <mergeCell ref="G8:G9"/>
    <mergeCell ref="H8:H9"/>
    <mergeCell ref="L7:O7"/>
    <mergeCell ref="H7:I7"/>
    <mergeCell ref="A3:O3"/>
    <mergeCell ref="A4:O4"/>
    <mergeCell ref="A7:A9"/>
    <mergeCell ref="B7:B9"/>
    <mergeCell ref="C7:D7"/>
    <mergeCell ref="C8:C9"/>
    <mergeCell ref="D8:D9"/>
    <mergeCell ref="F8:F9"/>
    <mergeCell ref="N8:O8"/>
    <mergeCell ref="L8:L9"/>
    <mergeCell ref="M8:M9"/>
    <mergeCell ref="I8:I9"/>
    <mergeCell ref="J7:K7"/>
    <mergeCell ref="J8:J9"/>
  </mergeCells>
  <printOptions horizontalCentered="1"/>
  <pageMargins left="0.19652777777777777" right="0.19652777777777777" top="0.19652777777777777" bottom="0.19652777777777777" header="0.51181102362204722" footer="0.51181102362204722"/>
  <pageSetup paperSize="9" scale="62" firstPageNumber="0" orientation="landscape" horizontalDpi="300" verticalDpi="300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2024-10-22T06:43:03Z</cp:lastPrinted>
  <dcterms:created xsi:type="dcterms:W3CDTF">2024-07-15T05:20:37Z</dcterms:created>
  <dcterms:modified xsi:type="dcterms:W3CDTF">2025-05-29T05:36:26Z</dcterms:modified>
</cp:coreProperties>
</file>