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Оценка ожидаемого исполнения" sheetId="10" r:id="rId1"/>
  </sheets>
  <definedNames>
    <definedName name="_xlnm.Print_Titles" localSheetId="0">'Оценка ожидаемого исполнения'!$3:$3</definedName>
    <definedName name="_xlnm.Print_Area" localSheetId="0">'Оценка ожидаемого исполнения'!$A$1:$G$85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0" l="1"/>
  <c r="F42" i="10"/>
  <c r="F30" i="10" l="1"/>
  <c r="F25" i="10"/>
  <c r="E30" i="10" l="1"/>
  <c r="F52" i="10" l="1"/>
  <c r="G50" i="10"/>
  <c r="F35" i="10"/>
  <c r="E28" i="10"/>
  <c r="F28" i="10"/>
  <c r="D5" i="10" l="1"/>
  <c r="E53" i="10" l="1"/>
  <c r="F53" i="10" s="1"/>
  <c r="E52" i="10"/>
  <c r="E42" i="10" l="1"/>
  <c r="G17" i="10" l="1"/>
  <c r="F5" i="10"/>
  <c r="C5" i="10"/>
  <c r="G10" i="10" l="1"/>
  <c r="G23" i="10"/>
  <c r="G24" i="10"/>
  <c r="E72" i="10"/>
  <c r="F72" i="10" s="1"/>
  <c r="G72" i="10" s="1"/>
  <c r="E73" i="10"/>
  <c r="F73" i="10" s="1"/>
  <c r="G73" i="10" s="1"/>
  <c r="E71" i="10"/>
  <c r="F71" i="10" s="1"/>
  <c r="E69" i="10"/>
  <c r="F69" i="10" s="1"/>
  <c r="F68" i="10" s="1"/>
  <c r="E67" i="10"/>
  <c r="F67" i="10" s="1"/>
  <c r="F66" i="10" s="1"/>
  <c r="E63" i="10"/>
  <c r="F63" i="10" s="1"/>
  <c r="E64" i="10"/>
  <c r="F64" i="10" s="1"/>
  <c r="E65" i="10"/>
  <c r="F65" i="10" s="1"/>
  <c r="E62" i="10"/>
  <c r="F62" i="10" s="1"/>
  <c r="E60" i="10"/>
  <c r="F60" i="10" s="1"/>
  <c r="E59" i="10"/>
  <c r="F59" i="10" s="1"/>
  <c r="E54" i="10"/>
  <c r="F54" i="10" s="1"/>
  <c r="E55" i="10"/>
  <c r="F55" i="10" s="1"/>
  <c r="E56" i="10"/>
  <c r="F56" i="10" s="1"/>
  <c r="E57" i="10"/>
  <c r="F57" i="10" s="1"/>
  <c r="E50" i="10"/>
  <c r="E49" i="10" s="1"/>
  <c r="D49" i="10"/>
  <c r="E48" i="10"/>
  <c r="F48" i="10" s="1"/>
  <c r="E47" i="10"/>
  <c r="F47" i="10" s="1"/>
  <c r="E41" i="10"/>
  <c r="F41" i="10" s="1"/>
  <c r="E43" i="10"/>
  <c r="F43" i="10" s="1"/>
  <c r="E44" i="10"/>
  <c r="F44" i="10" s="1"/>
  <c r="E40" i="10"/>
  <c r="F40" i="10" s="1"/>
  <c r="E37" i="10"/>
  <c r="F37" i="10" s="1"/>
  <c r="F36" i="10" s="1"/>
  <c r="E29" i="10"/>
  <c r="F29" i="10" s="1"/>
  <c r="E31" i="10"/>
  <c r="E32" i="10"/>
  <c r="F32" i="10" s="1"/>
  <c r="E33" i="10"/>
  <c r="F33" i="10" s="1"/>
  <c r="E34" i="10"/>
  <c r="F34" i="10" s="1"/>
  <c r="E35" i="10"/>
  <c r="F45" i="10" l="1"/>
  <c r="F58" i="10"/>
  <c r="F61" i="10"/>
  <c r="F50" i="10"/>
  <c r="F49" i="10" s="1"/>
  <c r="F70" i="10"/>
  <c r="F51" i="10"/>
  <c r="F39" i="10"/>
  <c r="C49" i="10"/>
  <c r="G16" i="10"/>
  <c r="G49" i="10" l="1"/>
  <c r="C77" i="10"/>
  <c r="G33" i="10"/>
  <c r="F18" i="10" l="1"/>
  <c r="D18" i="10"/>
  <c r="C18" i="10"/>
  <c r="G22" i="10"/>
  <c r="E22" i="10"/>
  <c r="G21" i="10"/>
  <c r="E21" i="10"/>
  <c r="G20" i="10"/>
  <c r="E20" i="10"/>
  <c r="G19" i="10"/>
  <c r="E19" i="10"/>
  <c r="G80" i="10"/>
  <c r="G78" i="10"/>
  <c r="E13" i="10"/>
  <c r="E46" i="10"/>
  <c r="G31" i="10"/>
  <c r="F27" i="10"/>
  <c r="F74" i="10" s="1"/>
  <c r="F75" i="10" s="1"/>
  <c r="G54" i="10"/>
  <c r="D36" i="10"/>
  <c r="C36" i="10"/>
  <c r="C27" i="10"/>
  <c r="C39" i="10"/>
  <c r="D39" i="10"/>
  <c r="C45" i="10"/>
  <c r="D45" i="10"/>
  <c r="C51" i="10"/>
  <c r="D51" i="10"/>
  <c r="C58" i="10"/>
  <c r="D58" i="10"/>
  <c r="C61" i="10"/>
  <c r="D61" i="10"/>
  <c r="C66" i="10"/>
  <c r="D66" i="10"/>
  <c r="C68" i="10"/>
  <c r="D68" i="10"/>
  <c r="C70" i="10"/>
  <c r="D70" i="10"/>
  <c r="G5" i="10"/>
  <c r="G55" i="10"/>
  <c r="D77" i="10"/>
  <c r="E66" i="10"/>
  <c r="G61" i="10"/>
  <c r="G37" i="10"/>
  <c r="G40" i="10"/>
  <c r="G41" i="10"/>
  <c r="G42" i="10"/>
  <c r="G43" i="10"/>
  <c r="G44" i="10"/>
  <c r="E36" i="10"/>
  <c r="E16" i="10"/>
  <c r="G6" i="10"/>
  <c r="E6" i="10"/>
  <c r="E15" i="10"/>
  <c r="E14" i="10"/>
  <c r="E12" i="10"/>
  <c r="E11" i="10"/>
  <c r="E10" i="10"/>
  <c r="E9" i="10"/>
  <c r="E8" i="10"/>
  <c r="E7" i="10"/>
  <c r="G65" i="10"/>
  <c r="G7" i="10"/>
  <c r="G13" i="10"/>
  <c r="G15" i="10"/>
  <c r="D27" i="10"/>
  <c r="G28" i="10"/>
  <c r="G29" i="10"/>
  <c r="G30" i="10"/>
  <c r="G32" i="10"/>
  <c r="G34" i="10"/>
  <c r="G35" i="10"/>
  <c r="G71" i="10"/>
  <c r="G48" i="10"/>
  <c r="G67" i="10"/>
  <c r="E68" i="10"/>
  <c r="F79" i="10"/>
  <c r="G79" i="10" s="1"/>
  <c r="F81" i="10"/>
  <c r="G81" i="10" s="1"/>
  <c r="E79" i="10"/>
  <c r="E81" i="10"/>
  <c r="G14" i="10"/>
  <c r="G47" i="10"/>
  <c r="G52" i="10"/>
  <c r="G53" i="10"/>
  <c r="G56" i="10"/>
  <c r="G57" i="10"/>
  <c r="G59" i="10"/>
  <c r="G60" i="10"/>
  <c r="G62" i="10"/>
  <c r="G63" i="10"/>
  <c r="G64" i="10"/>
  <c r="G8" i="10"/>
  <c r="G12" i="10"/>
  <c r="G9" i="10"/>
  <c r="G11" i="10"/>
  <c r="G69" i="10"/>
  <c r="E5" i="10" l="1"/>
  <c r="D74" i="10"/>
  <c r="C74" i="10"/>
  <c r="C84" i="10" s="1"/>
  <c r="E58" i="10"/>
  <c r="E51" i="10"/>
  <c r="G45" i="10"/>
  <c r="E39" i="10"/>
  <c r="G58" i="10"/>
  <c r="E70" i="10"/>
  <c r="G36" i="10"/>
  <c r="E77" i="10"/>
  <c r="G70" i="10"/>
  <c r="G68" i="10"/>
  <c r="G66" i="10"/>
  <c r="E61" i="10"/>
  <c r="G51" i="10"/>
  <c r="E45" i="10"/>
  <c r="G39" i="10"/>
  <c r="G27" i="10"/>
  <c r="E27" i="10"/>
  <c r="C25" i="10"/>
  <c r="C83" i="10" s="1"/>
  <c r="G18" i="10"/>
  <c r="D25" i="10"/>
  <c r="D83" i="10" s="1"/>
  <c r="F77" i="10"/>
  <c r="E18" i="10"/>
  <c r="D84" i="10" l="1"/>
  <c r="D82" i="10" s="1"/>
  <c r="D85" i="10" s="1"/>
  <c r="D75" i="10"/>
  <c r="G74" i="10"/>
  <c r="E74" i="10"/>
  <c r="E25" i="10"/>
  <c r="E83" i="10" s="1"/>
  <c r="C82" i="10"/>
  <c r="C85" i="10" s="1"/>
  <c r="C75" i="10"/>
  <c r="F84" i="10"/>
  <c r="G84" i="10" s="1"/>
  <c r="G77" i="10"/>
  <c r="F83" i="10"/>
  <c r="G25" i="10"/>
  <c r="E84" i="10" l="1"/>
  <c r="E82" i="10" s="1"/>
  <c r="E85" i="10" s="1"/>
  <c r="E75" i="10"/>
  <c r="G75" i="10"/>
  <c r="F82" i="10"/>
  <c r="F85" i="10" s="1"/>
  <c r="G83" i="10"/>
  <c r="G82" i="10" l="1"/>
  <c r="G85" i="10"/>
</calcChain>
</file>

<file path=xl/sharedStrings.xml><?xml version="1.0" encoding="utf-8"?>
<sst xmlns="http://schemas.openxmlformats.org/spreadsheetml/2006/main" count="166" uniqueCount="164">
  <si>
    <t>Коммунальное хозяйство</t>
  </si>
  <si>
    <t>Образование</t>
  </si>
  <si>
    <t>Общее образование</t>
  </si>
  <si>
    <t>Другие вопросы в области образования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</si>
  <si>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</si>
  <si>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</si>
  <si>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</si>
  <si>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</si>
  <si>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 xml:space="preserve">Профицит бюджета (со знаком "плюс") или дефицит бюджета (со знаком "минус") </t>
  </si>
  <si>
    <t>Итого по источникам внутреннего финансирования дефицита бюджета</t>
  </si>
  <si>
    <t>Налоги на совокупный доход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</si>
  <si>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</si>
  <si>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</si>
  <si>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</si>
  <si>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</si>
  <si>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Штрафы, санкции, возмещение ущерба</t>
  </si>
  <si>
    <t>(тыс. рублей)</t>
  </si>
  <si>
    <t>Молодежная политика и оздоровление детей</t>
  </si>
  <si>
    <t>000 1 00 00 000 00 0000 000</t>
  </si>
  <si>
    <t>000 1 01 02000  01 0000 110</t>
  </si>
  <si>
    <t>000 1 05 00000  00 0000 000</t>
  </si>
  <si>
    <t>000 1 14 00 000 00 0000 000</t>
  </si>
  <si>
    <t>000 1 16  00000  00 0000 000</t>
  </si>
  <si>
    <t>Код</t>
  </si>
  <si>
    <t>Налог на доходы  физических лиц</t>
  </si>
  <si>
    <t>БЕЗВОЗМЕЗДНЫЕ ПОСТУПЛЕНИЯ</t>
  </si>
  <si>
    <t>ВСЕГО ДОХОДОВ</t>
  </si>
  <si>
    <t>Наименование</t>
  </si>
  <si>
    <t>Обслуживание государственного и муниципального долга</t>
  </si>
  <si>
    <t>Резервные фонды</t>
  </si>
  <si>
    <t>Национальная экономика</t>
  </si>
  <si>
    <t>Сельское хозяйство и рыболовство</t>
  </si>
  <si>
    <t>Другие вопросы в области национальной экономики</t>
  </si>
  <si>
    <t xml:space="preserve">Жилищно-коммунальное хозяйство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</si>
  <si>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</si>
  <si>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</si>
  <si>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</si>
  <si>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Другие общегосударственные вопросы</t>
  </si>
  <si>
    <t>Общеэкономические вопросы</t>
  </si>
  <si>
    <t>Дошкольное образование</t>
  </si>
  <si>
    <t>Физическая культура и спорт</t>
  </si>
  <si>
    <t>Охрана семьи и детства</t>
  </si>
  <si>
    <t>Доходы от продажи материальных и нематериальных активов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</si>
  <si>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</si>
  <si>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НАЛОГОВЫЕ И НЕНАЛОГОВЫЕ ДОХОДЫ</t>
  </si>
  <si>
    <t>Источники внутреннего финансирования дефицитов бюджетов</t>
  </si>
  <si>
    <t>Увеличение прочих остатков денежных средств  бюджетов муниципальных районов</t>
  </si>
  <si>
    <t>Уменьшение прочих остатков денежных средств  бюджетов муниципальных районов</t>
  </si>
  <si>
    <t>Транспорт</t>
  </si>
  <si>
    <t>Дорожное хозяйство (дорожные фонды)</t>
  </si>
  <si>
    <t>Благоустройство</t>
  </si>
  <si>
    <t>Другие вопросы в области культуры, кинематографии</t>
  </si>
  <si>
    <t>Физическая культура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</si>
  <si>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</si>
  <si>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</si>
  <si>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</si>
  <si>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</si>
  <si>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Обслуживание государственного внутреннего и муниципального долга</t>
  </si>
  <si>
    <t>Прочие межбюджетные трансферты общего характера</t>
  </si>
  <si>
    <t xml:space="preserve">Жилищное хозяйство </t>
  </si>
  <si>
    <t>Культура, кинематография</t>
  </si>
  <si>
    <t>Межбюджетные трансферты общего характера бюджетам субъектов Российской Федерации и муниципальных образований</t>
  </si>
  <si>
    <t>000 2 00  00000  00 0000 000</t>
  </si>
  <si>
    <t>Налоги на товары (работы, услуги), реализуемые на территории Российской Федерации</t>
  </si>
  <si>
    <t>Доходы от оказания платных услуг (работ) и компенсации затрат государства</t>
  </si>
  <si>
    <t>000 01 00 00 00 00 0000 000</t>
  </si>
  <si>
    <t>000 01 05 00 00 00 0000 000</t>
  </si>
  <si>
    <t>Изменение остатков средств на счетах по учету средств бюджетов</t>
  </si>
  <si>
    <t>000 01 05 02 01 05 0000 510</t>
  </si>
  <si>
    <t>000 01 05 02 01 05 0000 610</t>
  </si>
  <si>
    <t>000 01 02 00 00 05 0000 810</t>
  </si>
  <si>
    <t>000 01 02 00 00 05 0000 710</t>
  </si>
  <si>
    <t>000 1 08 00000  00 0000 000</t>
  </si>
  <si>
    <t>000 1 03 00000 00 0000 000</t>
  </si>
  <si>
    <t>000 1 09  00000  00 0000 000</t>
  </si>
  <si>
    <t>000 1 11  00000  00 0000 000</t>
  </si>
  <si>
    <t>000 1 12  00000  00 0000 000</t>
  </si>
  <si>
    <t>000 1 13 00000 00 0000 000</t>
  </si>
  <si>
    <t>Обеспечение проведения выборов и референдумов</t>
  </si>
  <si>
    <t>01 00</t>
  </si>
  <si>
    <t>01 02</t>
  </si>
  <si>
    <t>01 03</t>
  </si>
  <si>
    <t>01 04</t>
  </si>
  <si>
    <t>01 06</t>
  </si>
  <si>
    <t>01 07</t>
  </si>
  <si>
    <t>01 11</t>
  </si>
  <si>
    <t>01 13</t>
  </si>
  <si>
    <t>10 00</t>
  </si>
  <si>
    <t>10 06</t>
  </si>
  <si>
    <t>04 00</t>
  </si>
  <si>
    <t>04 01</t>
  </si>
  <si>
    <t>04 05</t>
  </si>
  <si>
    <t>04 08</t>
  </si>
  <si>
    <t>04 09</t>
  </si>
  <si>
    <t>04 12</t>
  </si>
  <si>
    <t>05 00</t>
  </si>
  <si>
    <t>05 01</t>
  </si>
  <si>
    <t>05 02</t>
  </si>
  <si>
    <t>05 03</t>
  </si>
  <si>
    <t>07 00</t>
  </si>
  <si>
    <t>07 01</t>
  </si>
  <si>
    <t>07 02</t>
  </si>
  <si>
    <t>07 05</t>
  </si>
  <si>
    <t>07 07</t>
  </si>
  <si>
    <t>07 09</t>
  </si>
  <si>
    <t>08 00</t>
  </si>
  <si>
    <t>08 01</t>
  </si>
  <si>
    <t>08 04</t>
  </si>
  <si>
    <t>10 01</t>
  </si>
  <si>
    <t>10 03</t>
  </si>
  <si>
    <t>10 04</t>
  </si>
  <si>
    <t>Другие вопросы в области социальной политики</t>
  </si>
  <si>
    <t>11 00</t>
  </si>
  <si>
    <t>11 01</t>
  </si>
  <si>
    <t>13 00</t>
  </si>
  <si>
    <t>13 01</t>
  </si>
  <si>
    <t>14 00</t>
  </si>
  <si>
    <t>14 01</t>
  </si>
  <si>
    <t>14 02</t>
  </si>
  <si>
    <t>14 03</t>
  </si>
  <si>
    <t>000 1 17  00000  00 0000 000</t>
  </si>
  <si>
    <t>Прочие неналоговые доходы</t>
  </si>
  <si>
    <t>07 03</t>
  </si>
  <si>
    <t>Дополнительное образование детей</t>
  </si>
  <si>
    <t>ВСЕГО РАСХОДОВ</t>
  </si>
  <si>
    <t>Получение кредитов от кредитных организаций бюджетами муниципальных районов</t>
  </si>
  <si>
    <t>Погашение бюджетами муниципальных районов кредитов от кредитных организаций</t>
  </si>
  <si>
    <t>000 01 03 00 00 05 0000 710</t>
  </si>
  <si>
    <t>000 01 03 00 00 05 0000 810</t>
  </si>
  <si>
    <t>Получение кредитов от других бюджетов бюджетной системы бюджетами муниципальных районов</t>
  </si>
  <si>
    <t>Погашение бюджетами муниципальных районов кредитов от других бюджетов бюджетной системы</t>
  </si>
  <si>
    <t>III ИСТОЧНИКИ ФИНАНСИРОВАНИЯ ДЕФИЦИТОВ БЮДЖЕТОВ</t>
  </si>
  <si>
    <t>0105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</si>
  <si>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</si>
  <si>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</si>
  <si>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</si>
  <si>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</si>
  <si>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Судебная система</t>
  </si>
  <si>
    <t>Дотации</t>
  </si>
  <si>
    <t>Субсидии</t>
  </si>
  <si>
    <t>Субвенции</t>
  </si>
  <si>
    <t>Прочие безвозмездные поступления</t>
  </si>
  <si>
    <t>Иные межбюджетные трансферты (в том числе передаваемые из бюджетов поселений на исполнение переданных полномочий)</t>
  </si>
  <si>
    <t>000 2 02  10000  00 0000 150</t>
  </si>
  <si>
    <t>000 2 02  20000  00 0000 150</t>
  </si>
  <si>
    <t>000 2 02  30000  00 0000 150</t>
  </si>
  <si>
    <t>000 2 02  40000  00 0000 150</t>
  </si>
  <si>
    <t>06 00</t>
  </si>
  <si>
    <t>Другие вопросы в области охраны окружающей среды</t>
  </si>
  <si>
    <t>0605</t>
  </si>
  <si>
    <t>Охрана окружающей среды</t>
  </si>
  <si>
    <t>000 2 07  00000  00 0000 150</t>
  </si>
  <si>
    <t>000 2 19  00000  00 0000 150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</si>
  <si>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</si>
  <si>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</si>
  <si>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Возврат остатков субсидий, субвенций и иных межбюджетных трансфертов, имеющих целевое назначение, прошлых лет </t>
  </si>
  <si>
    <t>II. РАСХОДЫ</t>
  </si>
  <si>
    <t>I. ДОХОДЫ</t>
  </si>
  <si>
    <t xml:space="preserve">Утверждено 
на 2024 год  </t>
  </si>
  <si>
    <t>Исполнено на 1 октября 2024 года</t>
  </si>
  <si>
    <t>Прогноз исполнения на октябрь – декабрь 2024 года</t>
  </si>
  <si>
    <t>Прогноз исполнения за 2024 год</t>
  </si>
  <si>
    <t>Прогноз исполнения за 2024 год в процентах к уточненному плану</t>
  </si>
  <si>
    <t>Оценка ожидаемого исполнения бюджета Марьяновского муниципального района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</si>
</sst>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#,##0.0_ ;[Red]\-#,##0.0\ "/>
  </numFmts>
  <fonts count="19" x14ac:knownFonts="1">
    <font>
      <sz val="10"/>
      <name val="Times New Roman CYR"/>
      <charset val="204"/>
    </font>
    <font>
      <sz val="8"/>
      <name val="Times New Roman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Arial Cyr"/>
      <charset val="204"/>
    </font>
    <font>
      <sz val="14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color rgb="FF3333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3333FF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FF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16" fillId="0" borderId="0" applyFont="0" applyFill="0" applyBorder="0" applyAlignment="0" applyProtection="0"/>
  </cellStyleXfs>
  <cellXfs count="58">
    <xf numFmtId="0" fontId="0" fillId="0" borderId="0" xfId="0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0" borderId="1" xfId="0" applyNumberFormat="1" applyFont="1" applyBorder="1" applyAlignment="1" applyProtection="1">
      <alignment horizontal="left" vertical="center" wrapText="1"/>
      <protection locked="0"/>
    </xf>
    <xf numFmtId="165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4" fillId="0" borderId="0" xfId="0" applyFont="1"/>
    <xf numFmtId="0" fontId="2" fillId="0" borderId="1" xfId="1" applyFont="1" applyBorder="1" applyAlignment="1">
      <alignment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Border="1" applyAlignment="1">
      <alignment horizontal="center" vertical="center"/>
    </xf>
    <xf numFmtId="0" fontId="8" fillId="0" borderId="0" xfId="0" applyFont="1"/>
    <xf numFmtId="164" fontId="9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2" fillId="0" borderId="2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Оценка ожидаемого исполнения" xfId="1"/>
    <cellStyle name="Финансовый" xfId="2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Zeros="0" tabSelected="1" zoomScale="85" zoomScaleNormal="85" zoomScaleSheetLayoutView="50" workbookViewId="0">
      <pane ySplit="3" topLeftCell="A20" activePane="bottomLeft" state="frozen"/>
      <selection pane="bottomLeft" sqref="A1:G1"/>
    </sheetView>
  </sheetViews>
  <sheetFormatPr defaultRowHeight="18.75" x14ac:dyDescent="0.3"/>
  <cols>
    <col min="1" max="1" width="42.83203125" style="1" customWidth="1"/>
    <col min="2" max="2" width="64" style="2" customWidth="1"/>
    <col min="3" max="3" width="27.83203125" style="3" customWidth="1"/>
    <col min="4" max="4" width="28.33203125" style="3" customWidth="1"/>
    <col min="5" max="5" width="25.5" style="3" customWidth="1"/>
    <col min="6" max="6" width="23" style="3" customWidth="1"/>
    <col min="7" max="7" width="28.6640625" style="3" customWidth="1"/>
    <col min="8" max="8" width="28.5" style="3" customWidth="1"/>
    <col min="9" max="16384" width="9.33203125" style="3"/>
  </cols>
  <sheetData>
    <row r="1" spans="1:7" s="29" customFormat="1" ht="26.25" x14ac:dyDescent="0.4">
      <c r="A1" s="51" t="s">
        <v>163</v>
      </c>
      <c r="B1" s="51"/>
      <c r="C1" s="51"/>
      <c r="D1" s="51"/>
      <c r="E1" s="51"/>
      <c r="F1" s="51"/>
      <c r="G1" s="51"/>
    </row>
    <row r="2" spans="1:7" x14ac:dyDescent="0.3">
      <c r="F2" s="52" t="s">
        <v>16</v>
      </c>
      <c r="G2" s="52"/>
    </row>
    <row r="3" spans="1:7" ht="87.75" customHeight="1" x14ac:dyDescent="0.3">
      <c r="A3" s="4" t="s">
        <v>23</v>
      </c>
      <c r="B3" s="5" t="s">
        <v>27</v>
      </c>
      <c r="C3" s="5" t="s">
        <v>158</v>
      </c>
      <c r="D3" s="5" t="s">
        <v>159</v>
      </c>
      <c r="E3" s="5" t="s">
        <v>160</v>
      </c>
      <c r="F3" s="5" t="s">
        <v>161</v>
      </c>
      <c r="G3" s="5" t="s">
        <v>162</v>
      </c>
    </row>
    <row r="4" spans="1:7" ht="32.25" customHeight="1" x14ac:dyDescent="0.3">
      <c r="A4" s="53" t="s">
        <v>157</v>
      </c>
      <c r="B4" s="53"/>
      <c r="C4" s="53"/>
      <c r="D4" s="53"/>
      <c r="E4" s="53"/>
      <c r="F4" s="53"/>
      <c r="G4" s="53"/>
    </row>
    <row r="5" spans="1:7" ht="37.5" x14ac:dyDescent="0.3">
      <c r="A5" s="6" t="s">
        <v>18</v>
      </c>
      <c r="B5" s="7" t="s">
        <v>44</v>
      </c>
      <c r="C5" s="20">
        <f>SUM(C6:C17)</f>
        <v>358277.49999999994</v>
      </c>
      <c r="D5" s="20">
        <f>SUM(D6:D17)</f>
        <v>282117.5</v>
      </c>
      <c r="E5" s="20">
        <f>SUM(E6:E17)</f>
        <v>102673.59999999999</v>
      </c>
      <c r="F5" s="20">
        <f>SUM(F6:F17)</f>
        <v>384791.1</v>
      </c>
      <c r="G5" s="20">
        <f>F5/C5*100</f>
        <v>107.40029725561891</v>
      </c>
    </row>
    <row r="6" spans="1:7" x14ac:dyDescent="0.3">
      <c r="A6" s="6" t="s">
        <v>19</v>
      </c>
      <c r="B6" s="7" t="s">
        <v>24</v>
      </c>
      <c r="C6" s="46">
        <v>272951.09999999998</v>
      </c>
      <c r="D6" s="47">
        <v>198503</v>
      </c>
      <c r="E6" s="21">
        <f>F6-D6</f>
        <v>94701.799999999988</v>
      </c>
      <c r="F6" s="48">
        <v>293204.8</v>
      </c>
      <c r="G6" s="20">
        <f>F6/C6*100</f>
        <v>107.42026685365987</v>
      </c>
    </row>
    <row r="7" spans="1:7" ht="56.25" x14ac:dyDescent="0.3">
      <c r="A7" s="6" t="s">
        <v>73</v>
      </c>
      <c r="B7" s="7" t="s">
        <v>63</v>
      </c>
      <c r="C7" s="46">
        <v>6971.2</v>
      </c>
      <c r="D7" s="47">
        <v>4984.7</v>
      </c>
      <c r="E7" s="21">
        <f t="shared" ref="E7:E18" si="0">F7-D7</f>
        <v>2346.6999999999998</v>
      </c>
      <c r="F7" s="46">
        <v>7331.4</v>
      </c>
      <c r="G7" s="20">
        <f t="shared" ref="G7:G17" si="1">F7/C7*100</f>
        <v>105.16697268762908</v>
      </c>
    </row>
    <row r="8" spans="1:7" x14ac:dyDescent="0.3">
      <c r="A8" s="6" t="s">
        <v>20</v>
      </c>
      <c r="B8" s="7" t="s">
        <v>10</v>
      </c>
      <c r="C8" s="46">
        <v>15918</v>
      </c>
      <c r="D8" s="47">
        <v>16924.8</v>
      </c>
      <c r="E8" s="21">
        <f t="shared" si="0"/>
        <v>1662.7999999999993</v>
      </c>
      <c r="F8" s="47">
        <v>18587.599999999999</v>
      </c>
      <c r="G8" s="20">
        <f t="shared" si="1"/>
        <v>116.77095112451312</v>
      </c>
    </row>
    <row r="9" spans="1:7" x14ac:dyDescent="0.3">
      <c r="A9" s="6" t="s">
        <v>72</v>
      </c>
      <c r="B9" s="7" t="s">
        <v>11</v>
      </c>
      <c r="C9" s="49">
        <v>3950</v>
      </c>
      <c r="D9" s="47">
        <v>3376.8</v>
      </c>
      <c r="E9" s="21">
        <f t="shared" si="0"/>
        <v>858.19999999999982</v>
      </c>
      <c r="F9" s="49">
        <v>4235</v>
      </c>
      <c r="G9" s="20">
        <f t="shared" si="1"/>
        <v>107.21518987341771</v>
      </c>
    </row>
    <row r="10" spans="1:7" ht="36" hidden="1" customHeight="1" x14ac:dyDescent="0.3">
      <c r="A10" s="6" t="s">
        <v>74</v>
      </c>
      <c r="B10" s="7" t="s">
        <v>12</v>
      </c>
      <c r="C10" s="49">
        <v>0</v>
      </c>
      <c r="D10" s="47">
        <v>0</v>
      </c>
      <c r="E10" s="21">
        <f t="shared" si="0"/>
        <v>0</v>
      </c>
      <c r="F10" s="47">
        <v>0</v>
      </c>
      <c r="G10" s="20" t="e">
        <f t="shared" si="1"/>
        <v>#DIV/0!</v>
      </c>
    </row>
    <row r="11" spans="1:7" ht="56.25" x14ac:dyDescent="0.3">
      <c r="A11" s="6" t="s">
        <v>75</v>
      </c>
      <c r="B11" s="7" t="s">
        <v>13</v>
      </c>
      <c r="C11" s="49">
        <v>2657</v>
      </c>
      <c r="D11" s="47">
        <v>1477.4</v>
      </c>
      <c r="E11" s="21">
        <f t="shared" si="0"/>
        <v>2727.9</v>
      </c>
      <c r="F11" s="10">
        <v>4205.3</v>
      </c>
      <c r="G11" s="20">
        <f t="shared" si="1"/>
        <v>158.27248776815958</v>
      </c>
    </row>
    <row r="12" spans="1:7" ht="37.5" x14ac:dyDescent="0.3">
      <c r="A12" s="6" t="s">
        <v>76</v>
      </c>
      <c r="B12" s="7" t="s">
        <v>14</v>
      </c>
      <c r="C12" s="49">
        <v>3793.1</v>
      </c>
      <c r="D12" s="47">
        <v>3815.1</v>
      </c>
      <c r="E12" s="21">
        <f t="shared" si="0"/>
        <v>7.7000000000002728</v>
      </c>
      <c r="F12" s="8">
        <v>3822.8</v>
      </c>
      <c r="G12" s="20">
        <f t="shared" si="1"/>
        <v>100.78300071181883</v>
      </c>
    </row>
    <row r="13" spans="1:7" ht="37.5" x14ac:dyDescent="0.3">
      <c r="A13" s="6" t="s">
        <v>77</v>
      </c>
      <c r="B13" s="7" t="s">
        <v>64</v>
      </c>
      <c r="C13" s="49">
        <v>2432.1</v>
      </c>
      <c r="D13" s="47">
        <v>2482.6999999999998</v>
      </c>
      <c r="E13" s="21">
        <f>F13-D13</f>
        <v>0</v>
      </c>
      <c r="F13" s="8">
        <v>2482.6999999999998</v>
      </c>
      <c r="G13" s="20">
        <f t="shared" si="1"/>
        <v>102.08050655811849</v>
      </c>
    </row>
    <row r="14" spans="1:7" ht="37.5" x14ac:dyDescent="0.3">
      <c r="A14" s="6" t="s">
        <v>21</v>
      </c>
      <c r="B14" s="7" t="s">
        <v>42</v>
      </c>
      <c r="C14" s="49">
        <v>47248.7</v>
      </c>
      <c r="D14" s="47">
        <v>48127.6</v>
      </c>
      <c r="E14" s="21">
        <f t="shared" si="0"/>
        <v>124.20000000000437</v>
      </c>
      <c r="F14" s="49">
        <v>48251.8</v>
      </c>
      <c r="G14" s="20">
        <f t="shared" si="1"/>
        <v>102.12302137413305</v>
      </c>
    </row>
    <row r="15" spans="1:7" x14ac:dyDescent="0.3">
      <c r="A15" s="6" t="s">
        <v>22</v>
      </c>
      <c r="B15" s="7" t="s">
        <v>15</v>
      </c>
      <c r="C15" s="49">
        <v>2136.6</v>
      </c>
      <c r="D15" s="47">
        <v>2205.6999999999998</v>
      </c>
      <c r="E15" s="21">
        <f t="shared" si="0"/>
        <v>244.30000000000018</v>
      </c>
      <c r="F15" s="8">
        <v>2450</v>
      </c>
      <c r="G15" s="20">
        <f t="shared" si="1"/>
        <v>114.66816437330338</v>
      </c>
    </row>
    <row r="16" spans="1:7" hidden="1" x14ac:dyDescent="0.3">
      <c r="A16" s="6" t="s">
        <v>120</v>
      </c>
      <c r="B16" s="7" t="s">
        <v>121</v>
      </c>
      <c r="C16" s="49">
        <v>0</v>
      </c>
      <c r="D16" s="47"/>
      <c r="E16" s="21">
        <f t="shared" si="0"/>
        <v>0</v>
      </c>
      <c r="F16" s="8"/>
      <c r="G16" s="20" t="e">
        <f t="shared" si="1"/>
        <v>#DIV/0!</v>
      </c>
    </row>
    <row r="17" spans="1:8" x14ac:dyDescent="0.3">
      <c r="A17" s="6" t="s">
        <v>120</v>
      </c>
      <c r="B17" s="7" t="s">
        <v>121</v>
      </c>
      <c r="C17" s="49">
        <v>219.7</v>
      </c>
      <c r="D17" s="47">
        <v>219.7</v>
      </c>
      <c r="E17" s="21">
        <v>0</v>
      </c>
      <c r="F17" s="8">
        <v>219.7</v>
      </c>
      <c r="G17" s="20">
        <f t="shared" si="1"/>
        <v>100</v>
      </c>
    </row>
    <row r="18" spans="1:8" x14ac:dyDescent="0.3">
      <c r="A18" s="40" t="s">
        <v>62</v>
      </c>
      <c r="B18" s="41" t="s">
        <v>25</v>
      </c>
      <c r="C18" s="42">
        <f>C19+C20+C21+C22+C23+C24</f>
        <v>769467.2</v>
      </c>
      <c r="D18" s="42">
        <f>D19+D20+D21+D22+D23+D24</f>
        <v>570494.1</v>
      </c>
      <c r="E18" s="43">
        <f t="shared" si="0"/>
        <v>199423</v>
      </c>
      <c r="F18" s="42">
        <f>F19+F20+F21+F22+F23+F24</f>
        <v>769917.1</v>
      </c>
      <c r="G18" s="44">
        <f t="shared" ref="G18:G24" si="2">F18/C18*100</f>
        <v>100.05846902895925</v>
      </c>
    </row>
    <row r="19" spans="1:8" x14ac:dyDescent="0.3">
      <c r="A19" s="40" t="s">
        <v>143</v>
      </c>
      <c r="B19" s="41" t="s">
        <v>138</v>
      </c>
      <c r="C19" s="45">
        <v>104648.2</v>
      </c>
      <c r="D19" s="44">
        <v>74134.7</v>
      </c>
      <c r="E19" s="43">
        <f t="shared" ref="E19:E22" si="3">F19-D19</f>
        <v>30513.5</v>
      </c>
      <c r="F19" s="45">
        <v>104648.2</v>
      </c>
      <c r="G19" s="44">
        <f t="shared" si="2"/>
        <v>100</v>
      </c>
    </row>
    <row r="20" spans="1:8" x14ac:dyDescent="0.3">
      <c r="A20" s="40" t="s">
        <v>144</v>
      </c>
      <c r="B20" s="41" t="s">
        <v>139</v>
      </c>
      <c r="C20" s="45">
        <v>170769.4</v>
      </c>
      <c r="D20" s="44">
        <v>130344.1</v>
      </c>
      <c r="E20" s="43">
        <f t="shared" si="3"/>
        <v>40878.799999999988</v>
      </c>
      <c r="F20" s="45">
        <v>171222.9</v>
      </c>
      <c r="G20" s="44">
        <f t="shared" si="2"/>
        <v>100.26556279989272</v>
      </c>
    </row>
    <row r="21" spans="1:8" x14ac:dyDescent="0.3">
      <c r="A21" s="40" t="s">
        <v>145</v>
      </c>
      <c r="B21" s="41" t="s">
        <v>140</v>
      </c>
      <c r="C21" s="45">
        <v>420037.1</v>
      </c>
      <c r="D21" s="44">
        <v>309903.5</v>
      </c>
      <c r="E21" s="43">
        <f t="shared" si="3"/>
        <v>110133.59999999998</v>
      </c>
      <c r="F21" s="45">
        <v>420037.1</v>
      </c>
      <c r="G21" s="44">
        <f t="shared" si="2"/>
        <v>100</v>
      </c>
    </row>
    <row r="22" spans="1:8" ht="56.25" x14ac:dyDescent="0.3">
      <c r="A22" s="40" t="s">
        <v>146</v>
      </c>
      <c r="B22" s="41" t="s">
        <v>142</v>
      </c>
      <c r="C22" s="45">
        <v>74012.5</v>
      </c>
      <c r="D22" s="44">
        <v>56115.4</v>
      </c>
      <c r="E22" s="43">
        <f t="shared" si="3"/>
        <v>17897.099999999999</v>
      </c>
      <c r="F22" s="45">
        <v>74012.5</v>
      </c>
      <c r="G22" s="44">
        <f t="shared" si="2"/>
        <v>100</v>
      </c>
    </row>
    <row r="23" spans="1:8" x14ac:dyDescent="0.3">
      <c r="A23" s="40" t="s">
        <v>151</v>
      </c>
      <c r="B23" s="41" t="s">
        <v>141</v>
      </c>
      <c r="C23" s="45"/>
      <c r="D23" s="44">
        <v>0</v>
      </c>
      <c r="E23" s="43">
        <v>0</v>
      </c>
      <c r="F23" s="44">
        <v>0</v>
      </c>
      <c r="G23" s="44" t="e">
        <f t="shared" si="2"/>
        <v>#DIV/0!</v>
      </c>
    </row>
    <row r="24" spans="1:8" ht="69.75" customHeight="1" x14ac:dyDescent="0.3">
      <c r="A24" s="40" t="s">
        <v>152</v>
      </c>
      <c r="B24" s="41" t="s">
        <v>155</v>
      </c>
      <c r="C24" s="45">
        <v>0</v>
      </c>
      <c r="D24" s="44">
        <v>-3.6</v>
      </c>
      <c r="E24" s="43"/>
      <c r="F24" s="44">
        <v>-3.6</v>
      </c>
      <c r="G24" s="44" t="e">
        <f t="shared" si="2"/>
        <v>#DIV/0!</v>
      </c>
    </row>
    <row r="25" spans="1:8" s="11" customFormat="1" x14ac:dyDescent="0.3">
      <c r="A25" s="34"/>
      <c r="B25" s="35" t="s">
        <v>26</v>
      </c>
      <c r="C25" s="36">
        <f>C18+C5</f>
        <v>1127744.7</v>
      </c>
      <c r="D25" s="36">
        <f>D18+D5</f>
        <v>852611.6</v>
      </c>
      <c r="E25" s="36">
        <f>E18+E5</f>
        <v>302096.59999999998</v>
      </c>
      <c r="F25" s="36">
        <f>F18+F5</f>
        <v>1154708.2</v>
      </c>
      <c r="G25" s="30">
        <f>F25/C25*100</f>
        <v>102.39092234261886</v>
      </c>
    </row>
    <row r="26" spans="1:8" ht="31.5" customHeight="1" x14ac:dyDescent="0.3">
      <c r="A26" s="54" t="s">
        <v>156</v>
      </c>
      <c r="B26" s="54"/>
      <c r="C26" s="54"/>
      <c r="D26" s="54"/>
      <c r="E26" s="54"/>
      <c r="F26" s="54"/>
      <c r="G26" s="54"/>
    </row>
    <row r="27" spans="1:8" s="11" customFormat="1" x14ac:dyDescent="0.3">
      <c r="A27" s="24" t="s">
        <v>79</v>
      </c>
      <c r="B27" s="25" t="s">
        <v>35</v>
      </c>
      <c r="C27" s="20">
        <f>SUM(C28:C35)</f>
        <v>104495.224</v>
      </c>
      <c r="D27" s="20">
        <f>SUM(D28:D35)</f>
        <v>72772.14</v>
      </c>
      <c r="E27" s="20">
        <f>SUM(E28:E35)</f>
        <v>58686.584000000003</v>
      </c>
      <c r="F27" s="20">
        <f>SUM(F28:F35)</f>
        <v>131458.72399999999</v>
      </c>
      <c r="G27" s="20">
        <f t="shared" ref="G27:G44" si="4">F27/C27*100</f>
        <v>125.80357165414564</v>
      </c>
    </row>
    <row r="28" spans="1:8" ht="53.25" customHeight="1" x14ac:dyDescent="0.3">
      <c r="A28" s="6" t="s">
        <v>80</v>
      </c>
      <c r="B28" s="12" t="s">
        <v>55</v>
      </c>
      <c r="C28" s="8">
        <v>4366.4279999999999</v>
      </c>
      <c r="D28" s="8">
        <v>3526.84</v>
      </c>
      <c r="E28" s="28">
        <f>C28-D28</f>
        <v>839.58799999999974</v>
      </c>
      <c r="F28" s="8">
        <f>E28+D28</f>
        <v>4366.4279999999999</v>
      </c>
      <c r="G28" s="20">
        <f t="shared" si="4"/>
        <v>100</v>
      </c>
      <c r="H28" s="11"/>
    </row>
    <row r="29" spans="1:8" ht="79.5" customHeight="1" x14ac:dyDescent="0.3">
      <c r="A29" s="6" t="s">
        <v>81</v>
      </c>
      <c r="B29" s="12" t="s">
        <v>36</v>
      </c>
      <c r="C29" s="8">
        <v>3380.9229999999998</v>
      </c>
      <c r="D29" s="8">
        <v>2632.317</v>
      </c>
      <c r="E29" s="28">
        <f t="shared" ref="E29:E35" si="5">C29-D29</f>
        <v>748.60599999999977</v>
      </c>
      <c r="F29" s="8">
        <f t="shared" ref="F29:F35" si="6">E29+D29</f>
        <v>3380.9229999999998</v>
      </c>
      <c r="G29" s="20">
        <f t="shared" si="4"/>
        <v>100</v>
      </c>
      <c r="H29" s="11"/>
    </row>
    <row r="30" spans="1:8" ht="91.5" customHeight="1" x14ac:dyDescent="0.3">
      <c r="A30" s="6" t="s">
        <v>82</v>
      </c>
      <c r="B30" s="12" t="s">
        <v>34</v>
      </c>
      <c r="C30" s="8">
        <v>15364.253000000001</v>
      </c>
      <c r="D30" s="8">
        <v>10748.623</v>
      </c>
      <c r="E30" s="28">
        <f>C30-D30+26963.5</f>
        <v>31579.13</v>
      </c>
      <c r="F30" s="8">
        <f>E30+D30</f>
        <v>42327.752999999997</v>
      </c>
      <c r="G30" s="20">
        <f t="shared" si="4"/>
        <v>275.49502732088564</v>
      </c>
      <c r="H30" s="50"/>
    </row>
    <row r="31" spans="1:8" ht="31.5" customHeight="1" x14ac:dyDescent="0.3">
      <c r="A31" s="6" t="s">
        <v>132</v>
      </c>
      <c r="B31" s="12" t="s">
        <v>137</v>
      </c>
      <c r="C31" s="8">
        <v>0.35199999999999998</v>
      </c>
      <c r="D31" s="8">
        <v>0</v>
      </c>
      <c r="E31" s="28">
        <f t="shared" si="5"/>
        <v>0.35199999999999998</v>
      </c>
      <c r="F31" s="8">
        <f>E31+D31</f>
        <v>0.35199999999999998</v>
      </c>
      <c r="G31" s="20">
        <f t="shared" si="4"/>
        <v>100</v>
      </c>
      <c r="H31" s="11"/>
    </row>
    <row r="32" spans="1:8" ht="75" x14ac:dyDescent="0.3">
      <c r="A32" s="6" t="s">
        <v>83</v>
      </c>
      <c r="B32" s="12" t="s">
        <v>43</v>
      </c>
      <c r="C32" s="8">
        <v>18311.919000000002</v>
      </c>
      <c r="D32" s="8">
        <v>13148.413</v>
      </c>
      <c r="E32" s="28">
        <f t="shared" si="5"/>
        <v>5163.5060000000012</v>
      </c>
      <c r="F32" s="8">
        <f t="shared" si="6"/>
        <v>18311.919000000002</v>
      </c>
      <c r="G32" s="20">
        <f t="shared" si="4"/>
        <v>100</v>
      </c>
      <c r="H32" s="11"/>
    </row>
    <row r="33" spans="1:8" ht="38.25" hidden="1" customHeight="1" x14ac:dyDescent="0.3">
      <c r="A33" s="6" t="s">
        <v>84</v>
      </c>
      <c r="B33" s="12" t="s">
        <v>78</v>
      </c>
      <c r="C33" s="8"/>
      <c r="D33" s="8"/>
      <c r="E33" s="28">
        <f t="shared" si="5"/>
        <v>0</v>
      </c>
      <c r="F33" s="8">
        <f t="shared" si="6"/>
        <v>0</v>
      </c>
      <c r="G33" s="20" t="e">
        <f t="shared" si="4"/>
        <v>#DIV/0!</v>
      </c>
      <c r="H33" s="11"/>
    </row>
    <row r="34" spans="1:8" ht="28.5" customHeight="1" x14ac:dyDescent="0.3">
      <c r="A34" s="6" t="s">
        <v>85</v>
      </c>
      <c r="B34" s="12" t="s">
        <v>29</v>
      </c>
      <c r="C34" s="8">
        <v>178.65</v>
      </c>
      <c r="D34" s="8"/>
      <c r="E34" s="28">
        <f t="shared" si="5"/>
        <v>178.65</v>
      </c>
      <c r="F34" s="8">
        <f t="shared" si="6"/>
        <v>178.65</v>
      </c>
      <c r="G34" s="20">
        <f t="shared" si="4"/>
        <v>100</v>
      </c>
      <c r="H34" s="11"/>
    </row>
    <row r="35" spans="1:8" ht="24" customHeight="1" x14ac:dyDescent="0.3">
      <c r="A35" s="6" t="s">
        <v>86</v>
      </c>
      <c r="B35" s="12" t="s">
        <v>37</v>
      </c>
      <c r="C35" s="8">
        <v>62892.699000000001</v>
      </c>
      <c r="D35" s="8">
        <v>42715.947</v>
      </c>
      <c r="E35" s="28">
        <f t="shared" si="5"/>
        <v>20176.752</v>
      </c>
      <c r="F35" s="8">
        <f t="shared" si="6"/>
        <v>62892.699000000001</v>
      </c>
      <c r="G35" s="20">
        <f t="shared" si="4"/>
        <v>100</v>
      </c>
      <c r="H35" s="11"/>
    </row>
    <row r="36" spans="1:8" ht="37.5" x14ac:dyDescent="0.3">
      <c r="A36" s="26" t="s">
        <v>133</v>
      </c>
      <c r="B36" s="27" t="s">
        <v>134</v>
      </c>
      <c r="C36" s="20">
        <f>C37+C38</f>
        <v>2188.5709999999999</v>
      </c>
      <c r="D36" s="20">
        <f>D37+D38</f>
        <v>2141.3069999999998</v>
      </c>
      <c r="E36" s="20">
        <f>E37+E38</f>
        <v>47.264000000000124</v>
      </c>
      <c r="F36" s="20">
        <f>F37+F38</f>
        <v>2188.5709999999999</v>
      </c>
      <c r="G36" s="20">
        <f t="shared" si="4"/>
        <v>100</v>
      </c>
      <c r="H36" s="11"/>
    </row>
    <row r="37" spans="1:8" ht="75.75" customHeight="1" x14ac:dyDescent="0.3">
      <c r="A37" s="6" t="s">
        <v>153</v>
      </c>
      <c r="B37" s="12" t="s">
        <v>154</v>
      </c>
      <c r="C37" s="8">
        <v>2188.5709999999999</v>
      </c>
      <c r="D37" s="8">
        <v>2141.3069999999998</v>
      </c>
      <c r="E37" s="28">
        <f>C37-D37</f>
        <v>47.264000000000124</v>
      </c>
      <c r="F37" s="8">
        <f>E37+D37</f>
        <v>2188.5709999999999</v>
      </c>
      <c r="G37" s="20">
        <f t="shared" si="4"/>
        <v>100</v>
      </c>
      <c r="H37" s="11"/>
    </row>
    <row r="38" spans="1:8" ht="0.75" hidden="1" customHeight="1" x14ac:dyDescent="0.3">
      <c r="A38" s="6" t="s">
        <v>135</v>
      </c>
      <c r="B38" s="12" t="s">
        <v>136</v>
      </c>
      <c r="C38" s="8"/>
      <c r="D38" s="8"/>
      <c r="E38" s="28"/>
      <c r="F38" s="8"/>
      <c r="G38" s="20"/>
      <c r="H38" s="11"/>
    </row>
    <row r="39" spans="1:8" s="11" customFormat="1" x14ac:dyDescent="0.3">
      <c r="A39" s="24" t="s">
        <v>89</v>
      </c>
      <c r="B39" s="25" t="s">
        <v>30</v>
      </c>
      <c r="C39" s="28">
        <f>SUM(C40:C44)</f>
        <v>39688.325000000004</v>
      </c>
      <c r="D39" s="28">
        <f>SUM(D40:D44)</f>
        <v>21777.079000000002</v>
      </c>
      <c r="E39" s="28">
        <f>SUM(E40:E44)</f>
        <v>17911.245999999999</v>
      </c>
      <c r="F39" s="28">
        <f>SUM(F40:F44)</f>
        <v>39688.325000000004</v>
      </c>
      <c r="G39" s="20">
        <f t="shared" si="4"/>
        <v>100</v>
      </c>
    </row>
    <row r="40" spans="1:8" x14ac:dyDescent="0.3">
      <c r="A40" s="6" t="s">
        <v>90</v>
      </c>
      <c r="B40" s="12" t="s">
        <v>38</v>
      </c>
      <c r="C40" s="8">
        <v>576.51700000000005</v>
      </c>
      <c r="D40" s="8">
        <v>575.10199999999998</v>
      </c>
      <c r="E40" s="20">
        <f>C40-D40</f>
        <v>1.4150000000000773</v>
      </c>
      <c r="F40" s="8">
        <f>D40+E40</f>
        <v>576.51700000000005</v>
      </c>
      <c r="G40" s="20">
        <f t="shared" si="4"/>
        <v>100</v>
      </c>
      <c r="H40" s="11"/>
    </row>
    <row r="41" spans="1:8" x14ac:dyDescent="0.3">
      <c r="A41" s="6" t="s">
        <v>91</v>
      </c>
      <c r="B41" s="12" t="s">
        <v>31</v>
      </c>
      <c r="C41" s="8">
        <v>12490.129000000001</v>
      </c>
      <c r="D41" s="8">
        <v>8739.2540000000008</v>
      </c>
      <c r="E41" s="20">
        <f t="shared" ref="E41:E44" si="7">C41-D41</f>
        <v>3750.875</v>
      </c>
      <c r="F41" s="8">
        <f t="shared" ref="F41:F44" si="8">D41+E41</f>
        <v>12490.129000000001</v>
      </c>
      <c r="G41" s="20">
        <f t="shared" si="4"/>
        <v>100</v>
      </c>
      <c r="H41" s="11"/>
    </row>
    <row r="42" spans="1:8" x14ac:dyDescent="0.3">
      <c r="A42" s="6" t="s">
        <v>92</v>
      </c>
      <c r="B42" s="12" t="s">
        <v>48</v>
      </c>
      <c r="C42" s="8">
        <v>11113.69</v>
      </c>
      <c r="D42" s="8">
        <v>6634.6040000000003</v>
      </c>
      <c r="E42" s="20">
        <f>C42-D42</f>
        <v>4479.0860000000002</v>
      </c>
      <c r="F42" s="8">
        <f t="shared" si="8"/>
        <v>11113.69</v>
      </c>
      <c r="G42" s="20">
        <f t="shared" si="4"/>
        <v>100</v>
      </c>
      <c r="H42" s="11"/>
    </row>
    <row r="43" spans="1:8" x14ac:dyDescent="0.3">
      <c r="A43" s="6" t="s">
        <v>93</v>
      </c>
      <c r="B43" s="12" t="s">
        <v>49</v>
      </c>
      <c r="C43" s="8">
        <v>11849.239</v>
      </c>
      <c r="D43" s="8">
        <v>4600.3689999999997</v>
      </c>
      <c r="E43" s="20">
        <f t="shared" si="7"/>
        <v>7248.87</v>
      </c>
      <c r="F43" s="8">
        <f t="shared" si="8"/>
        <v>11849.239</v>
      </c>
      <c r="G43" s="20">
        <f t="shared" si="4"/>
        <v>100</v>
      </c>
      <c r="H43" s="11"/>
    </row>
    <row r="44" spans="1:8" ht="37.5" x14ac:dyDescent="0.3">
      <c r="A44" s="6" t="s">
        <v>94</v>
      </c>
      <c r="B44" s="12" t="s">
        <v>32</v>
      </c>
      <c r="C44" s="8">
        <v>3658.75</v>
      </c>
      <c r="D44" s="8">
        <v>1227.75</v>
      </c>
      <c r="E44" s="20">
        <f t="shared" si="7"/>
        <v>2431</v>
      </c>
      <c r="F44" s="8">
        <f t="shared" si="8"/>
        <v>3658.75</v>
      </c>
      <c r="G44" s="20">
        <f t="shared" si="4"/>
        <v>100</v>
      </c>
      <c r="H44" s="11"/>
    </row>
    <row r="45" spans="1:8" s="11" customFormat="1" x14ac:dyDescent="0.3">
      <c r="A45" s="24" t="s">
        <v>95</v>
      </c>
      <c r="B45" s="25" t="s">
        <v>33</v>
      </c>
      <c r="C45" s="20">
        <f>SUM(C46:C48)</f>
        <v>60242.928</v>
      </c>
      <c r="D45" s="20">
        <f>SUM(D46:D48)</f>
        <v>56117.733999999997</v>
      </c>
      <c r="E45" s="20">
        <f>SUM(E46:E48)</f>
        <v>4125.1940000000031</v>
      </c>
      <c r="F45" s="20">
        <f>SUM(F46:F48)</f>
        <v>60242.928</v>
      </c>
      <c r="G45" s="20">
        <f t="shared" ref="G45:G85" si="9">F45/C45*100</f>
        <v>100</v>
      </c>
    </row>
    <row r="46" spans="1:8" s="11" customFormat="1" hidden="1" x14ac:dyDescent="0.3">
      <c r="A46" s="6" t="s">
        <v>96</v>
      </c>
      <c r="B46" s="12" t="s">
        <v>59</v>
      </c>
      <c r="C46" s="8"/>
      <c r="D46" s="8"/>
      <c r="E46" s="8">
        <f>F46-D46</f>
        <v>0</v>
      </c>
      <c r="F46" s="8"/>
      <c r="G46" s="20"/>
    </row>
    <row r="47" spans="1:8" x14ac:dyDescent="0.3">
      <c r="A47" s="6" t="s">
        <v>97</v>
      </c>
      <c r="B47" s="12" t="s">
        <v>0</v>
      </c>
      <c r="C47" s="8">
        <v>60242.928</v>
      </c>
      <c r="D47" s="8">
        <v>56117.733999999997</v>
      </c>
      <c r="E47" s="28">
        <f>C47-D47</f>
        <v>4125.1940000000031</v>
      </c>
      <c r="F47" s="38">
        <f>D47+E47</f>
        <v>60242.928</v>
      </c>
      <c r="G47" s="20">
        <f t="shared" si="9"/>
        <v>100</v>
      </c>
      <c r="H47" s="11"/>
    </row>
    <row r="48" spans="1:8" hidden="1" x14ac:dyDescent="0.3">
      <c r="A48" s="6" t="s">
        <v>98</v>
      </c>
      <c r="B48" s="12" t="s">
        <v>50</v>
      </c>
      <c r="C48" s="8"/>
      <c r="D48" s="8"/>
      <c r="E48" s="39">
        <f>C48-D48</f>
        <v>0</v>
      </c>
      <c r="F48" s="38">
        <f>D48+E48</f>
        <v>0</v>
      </c>
      <c r="G48" s="20" t="e">
        <f t="shared" si="9"/>
        <v>#DIV/0!</v>
      </c>
      <c r="H48" s="11"/>
    </row>
    <row r="49" spans="1:8" x14ac:dyDescent="0.3">
      <c r="A49" s="26" t="s">
        <v>147</v>
      </c>
      <c r="B49" s="27" t="s">
        <v>150</v>
      </c>
      <c r="C49" s="28">
        <f>C50</f>
        <v>6536.1629999999996</v>
      </c>
      <c r="D49" s="28">
        <f t="shared" ref="D49:F49" si="10">D50</f>
        <v>2689.4810000000002</v>
      </c>
      <c r="E49" s="28">
        <f t="shared" si="10"/>
        <v>3846.6819999999993</v>
      </c>
      <c r="F49" s="28">
        <f t="shared" si="10"/>
        <v>6536.1629999999996</v>
      </c>
      <c r="G49" s="20">
        <f t="shared" si="9"/>
        <v>100</v>
      </c>
      <c r="H49" s="11"/>
    </row>
    <row r="50" spans="1:8" ht="37.5" x14ac:dyDescent="0.3">
      <c r="A50" s="6" t="s">
        <v>149</v>
      </c>
      <c r="B50" s="12" t="s">
        <v>148</v>
      </c>
      <c r="C50" s="8">
        <v>6536.1629999999996</v>
      </c>
      <c r="D50" s="8">
        <v>2689.4810000000002</v>
      </c>
      <c r="E50" s="28">
        <f>C50-D50</f>
        <v>3846.6819999999993</v>
      </c>
      <c r="F50" s="8">
        <f>D50+E50</f>
        <v>6536.1629999999996</v>
      </c>
      <c r="G50" s="20">
        <f t="shared" si="9"/>
        <v>100</v>
      </c>
      <c r="H50" s="11"/>
    </row>
    <row r="51" spans="1:8" s="11" customFormat="1" x14ac:dyDescent="0.3">
      <c r="A51" s="24" t="s">
        <v>99</v>
      </c>
      <c r="B51" s="25" t="s">
        <v>1</v>
      </c>
      <c r="C51" s="20">
        <f>SUM(C52:C57)</f>
        <v>704488.45900000003</v>
      </c>
      <c r="D51" s="20">
        <f>SUM(D52:D57)</f>
        <v>507462.76699999999</v>
      </c>
      <c r="E51" s="20">
        <f>SUM(E52:E57)</f>
        <v>197025.69199999998</v>
      </c>
      <c r="F51" s="20">
        <f>SUM(F52:F57)</f>
        <v>704488.45900000003</v>
      </c>
      <c r="G51" s="20">
        <f t="shared" si="9"/>
        <v>100</v>
      </c>
    </row>
    <row r="52" spans="1:8" x14ac:dyDescent="0.3">
      <c r="A52" s="6" t="s">
        <v>100</v>
      </c>
      <c r="B52" s="12" t="s">
        <v>39</v>
      </c>
      <c r="C52" s="8">
        <v>123240.493</v>
      </c>
      <c r="D52" s="8">
        <v>83453.566999999995</v>
      </c>
      <c r="E52" s="20">
        <f>C52-D52</f>
        <v>39786.926000000007</v>
      </c>
      <c r="F52" s="8">
        <f t="shared" ref="F52:F57" si="11">D52+E52</f>
        <v>123240.493</v>
      </c>
      <c r="G52" s="20">
        <f t="shared" si="9"/>
        <v>100</v>
      </c>
      <c r="H52" s="11"/>
    </row>
    <row r="53" spans="1:8" x14ac:dyDescent="0.3">
      <c r="A53" s="6" t="s">
        <v>101</v>
      </c>
      <c r="B53" s="12" t="s">
        <v>2</v>
      </c>
      <c r="C53" s="8">
        <v>446326.39899999998</v>
      </c>
      <c r="D53" s="8">
        <v>326033.95799999998</v>
      </c>
      <c r="E53" s="20">
        <f>C53-D53</f>
        <v>120292.44099999999</v>
      </c>
      <c r="F53" s="8">
        <f t="shared" si="11"/>
        <v>446326.39899999998</v>
      </c>
      <c r="G53" s="20">
        <f t="shared" si="9"/>
        <v>100</v>
      </c>
      <c r="H53" s="11"/>
    </row>
    <row r="54" spans="1:8" x14ac:dyDescent="0.3">
      <c r="A54" s="6" t="s">
        <v>122</v>
      </c>
      <c r="B54" s="12" t="s">
        <v>123</v>
      </c>
      <c r="C54" s="8">
        <v>62109.777999999998</v>
      </c>
      <c r="D54" s="8">
        <v>43078.847000000002</v>
      </c>
      <c r="E54" s="20">
        <f t="shared" ref="E54:E57" si="12">C54-D54</f>
        <v>19030.930999999997</v>
      </c>
      <c r="F54" s="8">
        <f t="shared" si="11"/>
        <v>62109.777999999998</v>
      </c>
      <c r="G54" s="20">
        <f>F54/C54*100</f>
        <v>100</v>
      </c>
      <c r="H54" s="11"/>
    </row>
    <row r="55" spans="1:8" ht="42.75" customHeight="1" x14ac:dyDescent="0.3">
      <c r="A55" s="6" t="s">
        <v>102</v>
      </c>
      <c r="B55" s="12" t="s">
        <v>56</v>
      </c>
      <c r="C55" s="8">
        <v>171.1</v>
      </c>
      <c r="D55" s="8">
        <v>7</v>
      </c>
      <c r="E55" s="20">
        <f t="shared" si="12"/>
        <v>164.1</v>
      </c>
      <c r="F55" s="8">
        <f t="shared" si="11"/>
        <v>171.1</v>
      </c>
      <c r="G55" s="20">
        <f t="shared" si="9"/>
        <v>100</v>
      </c>
      <c r="H55" s="11"/>
    </row>
    <row r="56" spans="1:8" ht="22.5" customHeight="1" x14ac:dyDescent="0.3">
      <c r="A56" s="6" t="s">
        <v>103</v>
      </c>
      <c r="B56" s="12" t="s">
        <v>17</v>
      </c>
      <c r="C56" s="8">
        <v>6886.16</v>
      </c>
      <c r="D56" s="8">
        <v>3921.8870000000002</v>
      </c>
      <c r="E56" s="20">
        <f t="shared" si="12"/>
        <v>2964.2729999999997</v>
      </c>
      <c r="F56" s="8">
        <f t="shared" si="11"/>
        <v>6886.16</v>
      </c>
      <c r="G56" s="20">
        <f t="shared" si="9"/>
        <v>100</v>
      </c>
      <c r="H56" s="11"/>
    </row>
    <row r="57" spans="1:8" s="11" customFormat="1" x14ac:dyDescent="0.3">
      <c r="A57" s="6" t="s">
        <v>104</v>
      </c>
      <c r="B57" s="12" t="s">
        <v>3</v>
      </c>
      <c r="C57" s="8">
        <v>65754.528999999995</v>
      </c>
      <c r="D57" s="8">
        <v>50967.508000000002</v>
      </c>
      <c r="E57" s="20">
        <f t="shared" si="12"/>
        <v>14787.020999999993</v>
      </c>
      <c r="F57" s="8">
        <f t="shared" si="11"/>
        <v>65754.528999999995</v>
      </c>
      <c r="G57" s="20">
        <f t="shared" si="9"/>
        <v>100</v>
      </c>
    </row>
    <row r="58" spans="1:8" x14ac:dyDescent="0.3">
      <c r="A58" s="24" t="s">
        <v>105</v>
      </c>
      <c r="B58" s="25" t="s">
        <v>60</v>
      </c>
      <c r="C58" s="20">
        <f>C59+C60</f>
        <v>115670.255</v>
      </c>
      <c r="D58" s="20">
        <f>D59+D60</f>
        <v>82784.285000000003</v>
      </c>
      <c r="E58" s="20">
        <f>E59+E60</f>
        <v>32885.970000000008</v>
      </c>
      <c r="F58" s="20">
        <f>F59+F60</f>
        <v>115670.255</v>
      </c>
      <c r="G58" s="20">
        <f t="shared" si="9"/>
        <v>100</v>
      </c>
      <c r="H58" s="11"/>
    </row>
    <row r="59" spans="1:8" x14ac:dyDescent="0.3">
      <c r="A59" s="6" t="s">
        <v>106</v>
      </c>
      <c r="B59" s="12" t="s">
        <v>4</v>
      </c>
      <c r="C59" s="8">
        <v>74606.588000000003</v>
      </c>
      <c r="D59" s="8">
        <v>52726.807999999997</v>
      </c>
      <c r="E59" s="20">
        <f>C59-D59</f>
        <v>21879.780000000006</v>
      </c>
      <c r="F59" s="8">
        <f>D59+E59</f>
        <v>74606.588000000003</v>
      </c>
      <c r="G59" s="20">
        <f t="shared" si="9"/>
        <v>100</v>
      </c>
      <c r="H59" s="11"/>
    </row>
    <row r="60" spans="1:8" s="11" customFormat="1" ht="37.5" x14ac:dyDescent="0.3">
      <c r="A60" s="6" t="s">
        <v>107</v>
      </c>
      <c r="B60" s="12" t="s">
        <v>51</v>
      </c>
      <c r="C60" s="8">
        <v>41063.667000000001</v>
      </c>
      <c r="D60" s="8">
        <v>30057.476999999999</v>
      </c>
      <c r="E60" s="20">
        <f>C60-D60</f>
        <v>11006.190000000002</v>
      </c>
      <c r="F60" s="8">
        <f>D60+E60</f>
        <v>41063.667000000001</v>
      </c>
      <c r="G60" s="20">
        <f t="shared" si="9"/>
        <v>100</v>
      </c>
    </row>
    <row r="61" spans="1:8" x14ac:dyDescent="0.3">
      <c r="A61" s="24" t="s">
        <v>87</v>
      </c>
      <c r="B61" s="25" t="s">
        <v>5</v>
      </c>
      <c r="C61" s="20">
        <f>SUM(C62:C65)</f>
        <v>26370.906000000003</v>
      </c>
      <c r="D61" s="20">
        <f>SUM(D62:D65)</f>
        <v>17039.226999999999</v>
      </c>
      <c r="E61" s="20">
        <f>SUM(E62:E65)</f>
        <v>9331.6790000000001</v>
      </c>
      <c r="F61" s="20">
        <f>SUM(F62:F65)</f>
        <v>26370.906000000003</v>
      </c>
      <c r="G61" s="20">
        <f t="shared" si="9"/>
        <v>100</v>
      </c>
      <c r="H61" s="11"/>
    </row>
    <row r="62" spans="1:8" x14ac:dyDescent="0.3">
      <c r="A62" s="6" t="s">
        <v>108</v>
      </c>
      <c r="B62" s="12" t="s">
        <v>6</v>
      </c>
      <c r="C62" s="8">
        <v>4335.2139999999999</v>
      </c>
      <c r="D62" s="8">
        <v>3236.107</v>
      </c>
      <c r="E62" s="20">
        <f>C62-D62</f>
        <v>1099.107</v>
      </c>
      <c r="F62" s="8">
        <f>D62+E62</f>
        <v>4335.2139999999999</v>
      </c>
      <c r="G62" s="20">
        <f t="shared" si="9"/>
        <v>100</v>
      </c>
      <c r="H62" s="11"/>
    </row>
    <row r="63" spans="1:8" x14ac:dyDescent="0.3">
      <c r="A63" s="6" t="s">
        <v>109</v>
      </c>
      <c r="B63" s="12" t="s">
        <v>7</v>
      </c>
      <c r="C63" s="8">
        <v>1126.01</v>
      </c>
      <c r="D63" s="8">
        <v>955</v>
      </c>
      <c r="E63" s="20">
        <f t="shared" ref="E63:E65" si="13">C63-D63</f>
        <v>171.01</v>
      </c>
      <c r="F63" s="8">
        <f t="shared" ref="F63:F65" si="14">D63+E63</f>
        <v>1126.01</v>
      </c>
      <c r="G63" s="20">
        <f t="shared" si="9"/>
        <v>100</v>
      </c>
      <c r="H63" s="11"/>
    </row>
    <row r="64" spans="1:8" x14ac:dyDescent="0.3">
      <c r="A64" s="6" t="s">
        <v>110</v>
      </c>
      <c r="B64" s="12" t="s">
        <v>41</v>
      </c>
      <c r="C64" s="8">
        <v>16191.567999999999</v>
      </c>
      <c r="D64" s="8">
        <v>9708.116</v>
      </c>
      <c r="E64" s="20">
        <f t="shared" si="13"/>
        <v>6483.4519999999993</v>
      </c>
      <c r="F64" s="8">
        <f t="shared" si="14"/>
        <v>16191.567999999999</v>
      </c>
      <c r="G64" s="20">
        <f t="shared" si="9"/>
        <v>100</v>
      </c>
      <c r="H64" s="11"/>
    </row>
    <row r="65" spans="1:8" ht="37.5" x14ac:dyDescent="0.3">
      <c r="A65" s="6" t="s">
        <v>88</v>
      </c>
      <c r="B65" s="12" t="s">
        <v>111</v>
      </c>
      <c r="C65" s="8">
        <v>4718.1139999999996</v>
      </c>
      <c r="D65" s="8">
        <v>3140.0039999999999</v>
      </c>
      <c r="E65" s="20">
        <f t="shared" si="13"/>
        <v>1578.1099999999997</v>
      </c>
      <c r="F65" s="8">
        <f t="shared" si="14"/>
        <v>4718.1139999999996</v>
      </c>
      <c r="G65" s="20">
        <f t="shared" si="9"/>
        <v>100</v>
      </c>
      <c r="H65" s="11"/>
    </row>
    <row r="66" spans="1:8" x14ac:dyDescent="0.3">
      <c r="A66" s="24" t="s">
        <v>112</v>
      </c>
      <c r="B66" s="25" t="s">
        <v>40</v>
      </c>
      <c r="C66" s="20">
        <f>SUM(C67:C67)</f>
        <v>1624.2460000000001</v>
      </c>
      <c r="D66" s="20">
        <f>SUM(D67:D67)</f>
        <v>1439.836</v>
      </c>
      <c r="E66" s="20">
        <f>SUM(E67:E67)</f>
        <v>184.41000000000008</v>
      </c>
      <c r="F66" s="20">
        <f>SUM(F67:F67)</f>
        <v>1624.2460000000001</v>
      </c>
      <c r="G66" s="20">
        <f t="shared" si="9"/>
        <v>100</v>
      </c>
      <c r="H66" s="11"/>
    </row>
    <row r="67" spans="1:8" x14ac:dyDescent="0.3">
      <c r="A67" s="6" t="s">
        <v>113</v>
      </c>
      <c r="B67" s="12" t="s">
        <v>52</v>
      </c>
      <c r="C67" s="8">
        <v>1624.2460000000001</v>
      </c>
      <c r="D67" s="8">
        <v>1439.836</v>
      </c>
      <c r="E67" s="20">
        <f>C67-D67</f>
        <v>184.41000000000008</v>
      </c>
      <c r="F67" s="8">
        <f>D67+E67</f>
        <v>1624.2460000000001</v>
      </c>
      <c r="G67" s="20">
        <f t="shared" si="9"/>
        <v>100</v>
      </c>
      <c r="H67" s="11"/>
    </row>
    <row r="68" spans="1:8" ht="37.5" x14ac:dyDescent="0.3">
      <c r="A68" s="24" t="s">
        <v>114</v>
      </c>
      <c r="B68" s="25" t="s">
        <v>28</v>
      </c>
      <c r="C68" s="20">
        <f>C69</f>
        <v>5.0170000000000003</v>
      </c>
      <c r="D68" s="20">
        <f>D69</f>
        <v>0</v>
      </c>
      <c r="E68" s="20">
        <f>E69</f>
        <v>5.0170000000000003</v>
      </c>
      <c r="F68" s="20">
        <f>F69</f>
        <v>5.0170000000000003</v>
      </c>
      <c r="G68" s="20">
        <f t="shared" si="9"/>
        <v>100</v>
      </c>
      <c r="H68" s="11"/>
    </row>
    <row r="69" spans="1:8" ht="37.5" x14ac:dyDescent="0.3">
      <c r="A69" s="6" t="s">
        <v>115</v>
      </c>
      <c r="B69" s="12" t="s">
        <v>57</v>
      </c>
      <c r="C69" s="8">
        <v>5.0170000000000003</v>
      </c>
      <c r="D69" s="8">
        <v>0</v>
      </c>
      <c r="E69" s="20">
        <f>C69-D69</f>
        <v>5.0170000000000003</v>
      </c>
      <c r="F69" s="8">
        <f>D69+E69</f>
        <v>5.0170000000000003</v>
      </c>
      <c r="G69" s="20">
        <f t="shared" si="9"/>
        <v>100</v>
      </c>
      <c r="H69" s="11"/>
    </row>
    <row r="70" spans="1:8" ht="66.75" customHeight="1" x14ac:dyDescent="0.3">
      <c r="A70" s="24" t="s">
        <v>116</v>
      </c>
      <c r="B70" s="25" t="s">
        <v>61</v>
      </c>
      <c r="C70" s="20">
        <f>C71+C72+C73</f>
        <v>84221.342000000004</v>
      </c>
      <c r="D70" s="20">
        <f>D71+D72+D73</f>
        <v>68149.554000000004</v>
      </c>
      <c r="E70" s="20">
        <f>E71+E72+E73</f>
        <v>16071.788</v>
      </c>
      <c r="F70" s="20">
        <f>F71+F72+F73</f>
        <v>84221.342000000004</v>
      </c>
      <c r="G70" s="20">
        <f t="shared" si="9"/>
        <v>100</v>
      </c>
      <c r="H70" s="11"/>
    </row>
    <row r="71" spans="1:8" ht="65.25" customHeight="1" x14ac:dyDescent="0.3">
      <c r="A71" s="6" t="s">
        <v>117</v>
      </c>
      <c r="B71" s="12" t="s">
        <v>53</v>
      </c>
      <c r="C71" s="8">
        <v>43155.196000000004</v>
      </c>
      <c r="D71" s="8">
        <v>33347.196000000004</v>
      </c>
      <c r="E71" s="20">
        <f>C71-D71</f>
        <v>9808</v>
      </c>
      <c r="F71" s="8">
        <f>D71+E71</f>
        <v>43155.196000000004</v>
      </c>
      <c r="G71" s="20">
        <f t="shared" si="9"/>
        <v>100</v>
      </c>
      <c r="H71" s="11"/>
    </row>
    <row r="72" spans="1:8" ht="28.5" hidden="1" customHeight="1" x14ac:dyDescent="0.3">
      <c r="A72" s="6" t="s">
        <v>118</v>
      </c>
      <c r="B72" s="12" t="s">
        <v>54</v>
      </c>
      <c r="C72" s="8"/>
      <c r="D72" s="8"/>
      <c r="E72" s="20">
        <f t="shared" ref="E72:E73" si="15">C72-D72</f>
        <v>0</v>
      </c>
      <c r="F72" s="8">
        <f t="shared" ref="F72:F73" si="16">D72+E72</f>
        <v>0</v>
      </c>
      <c r="G72" s="20" t="e">
        <f t="shared" si="9"/>
        <v>#DIV/0!</v>
      </c>
      <c r="H72" s="11"/>
    </row>
    <row r="73" spans="1:8" ht="36" customHeight="1" x14ac:dyDescent="0.3">
      <c r="A73" s="6" t="s">
        <v>119</v>
      </c>
      <c r="B73" s="12" t="s">
        <v>58</v>
      </c>
      <c r="C73" s="8">
        <v>41066.146000000001</v>
      </c>
      <c r="D73" s="8">
        <v>34802.358</v>
      </c>
      <c r="E73" s="20">
        <f t="shared" si="15"/>
        <v>6263.7880000000005</v>
      </c>
      <c r="F73" s="8">
        <f t="shared" si="16"/>
        <v>41066.146000000001</v>
      </c>
      <c r="G73" s="20">
        <f t="shared" si="9"/>
        <v>100</v>
      </c>
      <c r="H73" s="11"/>
    </row>
    <row r="74" spans="1:8" s="11" customFormat="1" ht="40.5" customHeight="1" x14ac:dyDescent="0.3">
      <c r="A74" s="31"/>
      <c r="B74" s="32" t="s">
        <v>124</v>
      </c>
      <c r="C74" s="30">
        <f>C27+C36+C39+C45+C49+C51+C58+C61+C66+C68+C70</f>
        <v>1145531.436</v>
      </c>
      <c r="D74" s="30">
        <f t="shared" ref="D74:G74" si="17">D27+D36+D39+D45+D49+D51+D58+D61+D66+D68+D70</f>
        <v>832373.41</v>
      </c>
      <c r="E74" s="30">
        <f t="shared" si="17"/>
        <v>340121.52600000001</v>
      </c>
      <c r="F74" s="30">
        <f>F27+F36+F39+F45+F49+F51+F58+F61+F66+F68+F70</f>
        <v>1172494.936</v>
      </c>
      <c r="G74" s="30">
        <f t="shared" si="17"/>
        <v>1125.8035716541456</v>
      </c>
    </row>
    <row r="75" spans="1:8" s="11" customFormat="1" ht="35.25" customHeight="1" x14ac:dyDescent="0.3">
      <c r="A75" s="33"/>
      <c r="B75" s="33" t="s">
        <v>8</v>
      </c>
      <c r="C75" s="22">
        <f>C25-C74</f>
        <v>-17786.736000000034</v>
      </c>
      <c r="D75" s="22">
        <f>D25-D74</f>
        <v>20238.189999999944</v>
      </c>
      <c r="E75" s="22">
        <f>E25-E74</f>
        <v>-38024.926000000036</v>
      </c>
      <c r="F75" s="22">
        <f>F25-F74</f>
        <v>-17786.736000000034</v>
      </c>
      <c r="G75" s="20">
        <f t="shared" si="9"/>
        <v>100</v>
      </c>
      <c r="H75" s="14"/>
    </row>
    <row r="76" spans="1:8" ht="27" customHeight="1" x14ac:dyDescent="0.3">
      <c r="A76" s="55" t="s">
        <v>131</v>
      </c>
      <c r="B76" s="56"/>
      <c r="C76" s="56"/>
      <c r="D76" s="56"/>
      <c r="E76" s="56"/>
      <c r="F76" s="56"/>
      <c r="G76" s="57"/>
    </row>
    <row r="77" spans="1:8" ht="37.5" x14ac:dyDescent="0.3">
      <c r="A77" s="4" t="s">
        <v>65</v>
      </c>
      <c r="B77" s="19" t="s">
        <v>45</v>
      </c>
      <c r="C77" s="22">
        <f>SUM(C78:C81)</f>
        <v>3300</v>
      </c>
      <c r="D77" s="22">
        <f>SUM(D78:D81)</f>
        <v>2928</v>
      </c>
      <c r="E77" s="22">
        <f>SUM(E78:E81)</f>
        <v>372</v>
      </c>
      <c r="F77" s="22">
        <f>SUM(F78:F81)</f>
        <v>3300</v>
      </c>
      <c r="G77" s="20">
        <f t="shared" si="9"/>
        <v>100</v>
      </c>
    </row>
    <row r="78" spans="1:8" ht="56.25" customHeight="1" x14ac:dyDescent="0.3">
      <c r="A78" s="4" t="s">
        <v>71</v>
      </c>
      <c r="B78" s="19" t="s">
        <v>125</v>
      </c>
      <c r="C78" s="13"/>
      <c r="D78" s="13">
        <v>0</v>
      </c>
      <c r="E78" s="8"/>
      <c r="F78" s="22"/>
      <c r="G78" s="20" t="e">
        <f t="shared" si="9"/>
        <v>#DIV/0!</v>
      </c>
    </row>
    <row r="79" spans="1:8" ht="37.5" customHeight="1" x14ac:dyDescent="0.3">
      <c r="A79" s="4" t="s">
        <v>70</v>
      </c>
      <c r="B79" s="19" t="s">
        <v>126</v>
      </c>
      <c r="C79" s="15"/>
      <c r="D79" s="13"/>
      <c r="E79" s="37">
        <f>C79-D79</f>
        <v>0</v>
      </c>
      <c r="F79" s="13">
        <f>C79</f>
        <v>0</v>
      </c>
      <c r="G79" s="20" t="e">
        <f t="shared" si="9"/>
        <v>#DIV/0!</v>
      </c>
    </row>
    <row r="80" spans="1:8" ht="56.25" x14ac:dyDescent="0.3">
      <c r="A80" s="4" t="s">
        <v>127</v>
      </c>
      <c r="B80" s="19" t="s">
        <v>129</v>
      </c>
      <c r="C80" s="13"/>
      <c r="D80" s="13"/>
      <c r="E80" s="8"/>
      <c r="F80" s="22"/>
      <c r="G80" s="20" t="e">
        <f t="shared" si="9"/>
        <v>#DIV/0!</v>
      </c>
    </row>
    <row r="81" spans="1:7" ht="58.5" customHeight="1" x14ac:dyDescent="0.3">
      <c r="A81" s="4" t="s">
        <v>128</v>
      </c>
      <c r="B81" s="19" t="s">
        <v>130</v>
      </c>
      <c r="C81" s="13">
        <v>3300</v>
      </c>
      <c r="D81" s="13">
        <v>2928</v>
      </c>
      <c r="E81" s="37">
        <f>C81-D81</f>
        <v>372</v>
      </c>
      <c r="F81" s="22">
        <f>C81</f>
        <v>3300</v>
      </c>
      <c r="G81" s="20">
        <f t="shared" si="9"/>
        <v>100</v>
      </c>
    </row>
    <row r="82" spans="1:7" ht="37.5" x14ac:dyDescent="0.3">
      <c r="A82" s="4" t="s">
        <v>66</v>
      </c>
      <c r="B82" s="12" t="s">
        <v>67</v>
      </c>
      <c r="C82" s="22">
        <f>C83+C84</f>
        <v>14486.736000000034</v>
      </c>
      <c r="D82" s="22">
        <f>D83+D84</f>
        <v>-23166.189999999944</v>
      </c>
      <c r="E82" s="22">
        <f>E83+E84</f>
        <v>37652.926000000036</v>
      </c>
      <c r="F82" s="22">
        <f>F83+F84</f>
        <v>14486.736000000034</v>
      </c>
      <c r="G82" s="20">
        <f t="shared" si="9"/>
        <v>100</v>
      </c>
    </row>
    <row r="83" spans="1:7" ht="50.25" customHeight="1" x14ac:dyDescent="0.3">
      <c r="A83" s="4" t="s">
        <v>68</v>
      </c>
      <c r="B83" s="12" t="s">
        <v>46</v>
      </c>
      <c r="C83" s="23">
        <f>-(C25+C78+C80)</f>
        <v>-1127744.7</v>
      </c>
      <c r="D83" s="23">
        <f>-(D25+D78+D80)</f>
        <v>-852611.6</v>
      </c>
      <c r="E83" s="23">
        <f>-(E25+E80)</f>
        <v>-302096.59999999998</v>
      </c>
      <c r="F83" s="23">
        <f>-(F25+F78+F80)</f>
        <v>-1154708.2</v>
      </c>
      <c r="G83" s="20">
        <f t="shared" si="9"/>
        <v>102.39092234261886</v>
      </c>
    </row>
    <row r="84" spans="1:7" ht="49.5" customHeight="1" x14ac:dyDescent="0.3">
      <c r="A84" s="4" t="s">
        <v>69</v>
      </c>
      <c r="B84" s="12" t="s">
        <v>47</v>
      </c>
      <c r="C84" s="23">
        <f>C74-C79-C81</f>
        <v>1142231.436</v>
      </c>
      <c r="D84" s="23">
        <f>D74-D79-D81</f>
        <v>829445.41</v>
      </c>
      <c r="E84" s="23">
        <f>E74-E79-E81</f>
        <v>339749.52600000001</v>
      </c>
      <c r="F84" s="23">
        <f>F74-F79-F81</f>
        <v>1169194.936</v>
      </c>
      <c r="G84" s="20">
        <f t="shared" si="9"/>
        <v>102.3605986624238</v>
      </c>
    </row>
    <row r="85" spans="1:7" ht="37.5" x14ac:dyDescent="0.3">
      <c r="A85" s="4"/>
      <c r="B85" s="12" t="s">
        <v>9</v>
      </c>
      <c r="C85" s="22">
        <f>C77+C82</f>
        <v>17786.736000000034</v>
      </c>
      <c r="D85" s="22">
        <f>D77+D82</f>
        <v>-20238.189999999944</v>
      </c>
      <c r="E85" s="22">
        <f t="shared" ref="E85:F85" si="18">E77+E82</f>
        <v>38024.926000000036</v>
      </c>
      <c r="F85" s="22">
        <f t="shared" si="18"/>
        <v>17786.736000000034</v>
      </c>
      <c r="G85" s="20">
        <f t="shared" si="9"/>
        <v>100</v>
      </c>
    </row>
    <row r="86" spans="1:7" x14ac:dyDescent="0.3">
      <c r="C86" s="16"/>
      <c r="D86" s="16"/>
      <c r="E86" s="16"/>
      <c r="F86" s="16"/>
      <c r="G86" s="16"/>
    </row>
    <row r="87" spans="1:7" x14ac:dyDescent="0.3">
      <c r="C87" s="17"/>
      <c r="D87" s="17"/>
      <c r="E87" s="17"/>
      <c r="F87" s="17"/>
      <c r="G87" s="18"/>
    </row>
    <row r="88" spans="1:7" x14ac:dyDescent="0.3">
      <c r="C88" s="9"/>
      <c r="D88" s="9"/>
      <c r="E88" s="9"/>
      <c r="F88" s="9"/>
    </row>
    <row r="89" spans="1:7" x14ac:dyDescent="0.3">
      <c r="C89" s="9"/>
      <c r="D89" s="9"/>
      <c r="E89" s="9"/>
      <c r="F89" s="9"/>
    </row>
  </sheetData>
  <mergeCells count="5">
    <mergeCell ref="A1:G1"/>
    <mergeCell ref="F2:G2"/>
    <mergeCell ref="A4:G4"/>
    <mergeCell ref="A26:G26"/>
    <mergeCell ref="A76:G76"/>
  </mergeCells>
  <phoneticPr fontId="1" type="noConversion"/>
  <printOptions horizontalCentered="1"/>
  <pageMargins left="0.78740157480314965" right="0.59055118110236227" top="0.78740157480314965" bottom="0.59055118110236227" header="0" footer="0"/>
  <pageSetup paperSize="9" scale="61" fitToHeight="5" orientation="landscape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Оценка ожидаемого исполнения</vt:lpstr>
      <vt:lpstr>'Оценка ожидаемого исполнения'!Заголовки_для_печати</vt:lpstr>
      <vt:lpstr>'Оценка ожидаемого исполнения'!Область_печати</vt:lpstr>
    </vt:vector>
  </TitlesOfParts>
  <Company>Комитет финансов и контроля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lastPrinted>2023-11-08T05:37:06Z</cp:lastPrinted>
  <dcterms:created xsi:type="dcterms:W3CDTF">2004-08-30T05:21:27Z</dcterms:created>
  <dcterms:modified xsi:type="dcterms:W3CDTF">2024-11-20T08:06:48Z</dcterms:modified>
</cp:coreProperties>
</file>